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EAB51FAB-1C5E-4976-B73B-D4A33F33FDA0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SAŽETAK" sheetId="1" r:id="rId1"/>
    <sheet name=" Račun prihoda i rashoda" sheetId="3" r:id="rId2"/>
    <sheet name="Rashodi prema funkcijskoj kl" sheetId="5" r:id="rId3"/>
    <sheet name="Račun financiranja" sheetId="6" r:id="rId4"/>
    <sheet name="POSEBNI DIO" sheetId="7" r:id="rId5"/>
    <sheet name="RASHODI 4. RAZINA" sheetId="2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3" l="1"/>
  <c r="G10" i="3"/>
  <c r="F45" i="3" l="1"/>
  <c r="H31" i="3"/>
  <c r="F16" i="3"/>
  <c r="F11" i="3"/>
  <c r="H9" i="7"/>
  <c r="H8" i="7" s="1"/>
  <c r="H7" i="7" s="1"/>
  <c r="F28" i="7"/>
  <c r="F25" i="7" s="1"/>
  <c r="F19" i="7"/>
  <c r="F16" i="7"/>
  <c r="F13" i="7"/>
  <c r="F9" i="7"/>
  <c r="C10" i="2"/>
  <c r="D10" i="2"/>
  <c r="F8" i="7" l="1"/>
  <c r="C41" i="2"/>
  <c r="C18" i="2"/>
  <c r="C22" i="2"/>
  <c r="C40" i="2"/>
  <c r="C44" i="2"/>
  <c r="C46" i="2"/>
  <c r="C54" i="2"/>
  <c r="C63" i="2"/>
  <c r="C65" i="2"/>
  <c r="F31" i="3"/>
  <c r="F28" i="3" s="1"/>
  <c r="H28" i="3"/>
  <c r="F41" i="3"/>
  <c r="F40" i="3" s="1"/>
  <c r="H41" i="3"/>
  <c r="H40" i="3" s="1"/>
  <c r="E16" i="3"/>
  <c r="F11" i="1"/>
  <c r="H16" i="3"/>
  <c r="H11" i="3" s="1"/>
  <c r="E19" i="7"/>
  <c r="F27" i="3" l="1"/>
  <c r="C33" i="2"/>
  <c r="H27" i="3"/>
  <c r="D22" i="2"/>
  <c r="D33" i="2"/>
  <c r="E22" i="2"/>
  <c r="J11" i="1" l="1"/>
  <c r="I11" i="1"/>
  <c r="E9" i="7"/>
  <c r="E41" i="3"/>
  <c r="H22" i="2" l="1"/>
  <c r="G22" i="2"/>
  <c r="F22" i="2"/>
  <c r="H33" i="2"/>
  <c r="G33" i="2"/>
  <c r="F33" i="2"/>
  <c r="G47" i="2"/>
  <c r="E33" i="2"/>
  <c r="J9" i="7"/>
  <c r="I9" i="7"/>
  <c r="E13" i="7"/>
  <c r="E8" i="7" s="1"/>
  <c r="J31" i="3"/>
  <c r="J28" i="3" s="1"/>
  <c r="I31" i="3"/>
  <c r="I28" i="3" s="1"/>
  <c r="J11" i="3"/>
  <c r="I11" i="3"/>
  <c r="E31" i="3"/>
  <c r="E28" i="3" s="1"/>
  <c r="E40" i="3"/>
  <c r="E11" i="3"/>
  <c r="E13" i="2"/>
  <c r="G13" i="2"/>
  <c r="G10" i="2" s="1"/>
  <c r="D18" i="2"/>
  <c r="D17" i="2" s="1"/>
  <c r="E18" i="2"/>
  <c r="G18" i="2"/>
  <c r="D54" i="2"/>
  <c r="D53" i="2" s="1"/>
  <c r="D62" i="2"/>
  <c r="E25" i="7"/>
  <c r="I45" i="3"/>
  <c r="I40" i="3" s="1"/>
  <c r="C62" i="2" l="1"/>
  <c r="D61" i="2"/>
  <c r="D57" i="2" s="1"/>
  <c r="H17" i="2"/>
  <c r="E6" i="7"/>
  <c r="E10" i="2"/>
  <c r="J8" i="7"/>
  <c r="E7" i="7"/>
  <c r="I27" i="3"/>
  <c r="E27" i="3"/>
  <c r="I8" i="7"/>
  <c r="J27" i="3"/>
  <c r="G17" i="2"/>
  <c r="G9" i="2" s="1"/>
  <c r="F17" i="2"/>
  <c r="G57" i="2"/>
  <c r="C57" i="2" s="1"/>
  <c r="E17" i="2"/>
  <c r="D9" i="2"/>
  <c r="I10" i="3"/>
  <c r="J10" i="3"/>
  <c r="J9" i="1" s="1"/>
  <c r="J8" i="1" s="1"/>
  <c r="C17" i="2" l="1"/>
  <c r="C61" i="2"/>
  <c r="E9" i="2"/>
  <c r="E8" i="2" s="1"/>
  <c r="E69" i="2" s="1"/>
  <c r="C9" i="2"/>
  <c r="D8" i="2"/>
  <c r="F9" i="2"/>
  <c r="G8" i="2"/>
  <c r="G69" i="2" s="1"/>
  <c r="J19" i="7"/>
  <c r="J7" i="7" s="1"/>
  <c r="I19" i="7"/>
  <c r="I7" i="7" s="1"/>
  <c r="C8" i="2" l="1"/>
  <c r="C69" i="2"/>
  <c r="F8" i="2"/>
  <c r="F69" i="2"/>
  <c r="J6" i="7"/>
  <c r="I6" i="7"/>
  <c r="D69" i="2" l="1"/>
</calcChain>
</file>

<file path=xl/sharedStrings.xml><?xml version="1.0" encoding="utf-8"?>
<sst xmlns="http://schemas.openxmlformats.org/spreadsheetml/2006/main" count="283" uniqueCount="181">
  <si>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</si>
  <si>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</si>
  <si>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</si>
  <si>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</si>
  <si>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</si>
  <si>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</si>
  <si>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</si>
  <si>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</si>
  <si>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</si>
  <si>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</si>
  <si>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</si>
  <si>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</si>
  <si>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</si>
  <si>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</si>
  <si>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</si>
  <si>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</si>
  <si>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</si>
  <si>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</si>
  <si>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</si>
  <si>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RASHODI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</si>
  <si>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</si>
  <si>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</si>
  <si>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</si>
  <si>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</si>
  <si>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</si>
  <si>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</si>
  <si>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</si>
  <si>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</si>
  <si>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</si>
  <si>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</si>
  <si>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</si>
  <si>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</si>
  <si>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</si>
  <si>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</si>
  <si>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</si>
  <si>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</si>
  <si>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</si>
  <si>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</si>
  <si>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</si>
  <si>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</si>
  <si>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</si>
  <si>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UKUPAN DONOS VIŠKA / MANJKA IZ PRETHODNE(IH) GODINE***</t>
  </si>
  <si>
    <t>EUR/KN*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</si>
  <si>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</si>
  <si>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Projekcija 
za 2024.</t>
  </si>
  <si>
    <t>Projekcija 
za 2025.</t>
  </si>
  <si>
    <t>Prihodi iz nadležnog proračuna i od HZZO-a temeljem ugovornih obveza</t>
  </si>
  <si>
    <t>C) PRENESENI VIŠAK ILI PRENESENI MANJAK I VIŠEGODIŠNJI PLAN URAVNOTEŽENJA</t>
  </si>
  <si>
    <t>Naziv</t>
  </si>
  <si>
    <t>Vlastiti prihodi PK</t>
  </si>
  <si>
    <t>Prihodi od prodaje proizvoda i robe te pruženih usluga i prihodi od donacija</t>
  </si>
  <si>
    <t>Prihodi od imovine</t>
  </si>
  <si>
    <t>Prihodi za posebne namjene PK</t>
  </si>
  <si>
    <t>Vlastiti izvori-raspoloživa sred.iz preth.god.PK</t>
  </si>
  <si>
    <t>Financijski rashodi</t>
  </si>
  <si>
    <t>1.1.</t>
  </si>
  <si>
    <t>3.1.</t>
  </si>
  <si>
    <t>Rashodi za nabavu proizvedene dugotrajne imovine</t>
  </si>
  <si>
    <t>9.2.</t>
  </si>
  <si>
    <t>Vlastiti izvori raspoloživa sredstva iz prethodne godine</t>
  </si>
  <si>
    <t>Izvor 3.1.</t>
  </si>
  <si>
    <t>Izvor 9.2.</t>
  </si>
  <si>
    <t>Vlastiti izvori</t>
  </si>
  <si>
    <t>Rezultat poslovanja</t>
  </si>
  <si>
    <t>Vlastiti izvori-raspoloživa sredstva iz preth.god.</t>
  </si>
  <si>
    <t>UKUPNO PRIHODI</t>
  </si>
  <si>
    <t>Prihodi od nefinancijske imovine i nadoknade šteta s osnova osiguranja</t>
  </si>
  <si>
    <t>PRORAČUNSKI KORISNIK</t>
  </si>
  <si>
    <t>Plaće (Bruto)</t>
  </si>
  <si>
    <t>Plaće za zaposlene</t>
  </si>
  <si>
    <t>Ostali rashodi za zaposlene</t>
  </si>
  <si>
    <t>Doprinosi na plaće</t>
  </si>
  <si>
    <t>Doprinos za osnovno zdrav. Osiguranje</t>
  </si>
  <si>
    <t>Naknade troškova zaposlenima</t>
  </si>
  <si>
    <t>Službena putovanja</t>
  </si>
  <si>
    <t>Naknade za prijevoz</t>
  </si>
  <si>
    <t>Stručno usavršavanje zaposlenika</t>
  </si>
  <si>
    <t>Rashodi za materijal i energiju</t>
  </si>
  <si>
    <t>Uredski materijal i ost.mat.rashodi</t>
  </si>
  <si>
    <t>Materijal i sirovine</t>
  </si>
  <si>
    <t>Materijal i dijelovi za tek. i invest.održ.</t>
  </si>
  <si>
    <t>Sitni inventar i auto gume</t>
  </si>
  <si>
    <t>Rashodi za usluge</t>
  </si>
  <si>
    <t>Usluge telefona, pošte</t>
  </si>
  <si>
    <t>Usl.tekućeg i invest.održavanja</t>
  </si>
  <si>
    <t>Usl.promidžbe i informiranja</t>
  </si>
  <si>
    <t>Komunalne usluge</t>
  </si>
  <si>
    <t>Intelektualne i osobne usluge</t>
  </si>
  <si>
    <t>Računalne usluge</t>
  </si>
  <si>
    <t>Ostale usluge</t>
  </si>
  <si>
    <t>Ostali nespomenuti rashodi poslovanja</t>
  </si>
  <si>
    <t>Premije osiguranja</t>
  </si>
  <si>
    <t>Reprezentacija</t>
  </si>
  <si>
    <t>Pristojbe i naknade</t>
  </si>
  <si>
    <t>Financijski  rashodi</t>
  </si>
  <si>
    <t>Ostali financijski rashodi</t>
  </si>
  <si>
    <t>Bankarske usluge i usl.platnog prom.</t>
  </si>
  <si>
    <t>Zatezne kamate</t>
  </si>
  <si>
    <t>Postrojenja i oprema</t>
  </si>
  <si>
    <t>EUR</t>
  </si>
  <si>
    <t xml:space="preserve">  Izvor 1.1.</t>
  </si>
  <si>
    <t xml:space="preserve">  Izvor 4.5.</t>
  </si>
  <si>
    <t>Energija - prihodi od prodaje el.en.BIOSOL</t>
  </si>
  <si>
    <t>Energija - PLIN</t>
  </si>
  <si>
    <t>Državni proračun</t>
  </si>
  <si>
    <t>Županijski proračun</t>
  </si>
  <si>
    <t xml:space="preserve">Opći prihodi i                    primici </t>
  </si>
  <si>
    <t>Materijal za kreativne radionice</t>
  </si>
  <si>
    <t>Računalna oprema</t>
  </si>
  <si>
    <t>Oprema - namještaj</t>
  </si>
  <si>
    <t>Knjige, umjetnička djela i ostalo</t>
  </si>
  <si>
    <t>Nematarijalna proizvedena imovina</t>
  </si>
  <si>
    <t>UKUPNO</t>
  </si>
  <si>
    <t>PROGRAM: PROMICANJE KULTURE</t>
  </si>
  <si>
    <t>P1013</t>
  </si>
  <si>
    <t>Pomoći iz inozemstva i                                                                                                                          od subjekata unutar općeg proračuna</t>
  </si>
  <si>
    <t>4,9,</t>
  </si>
  <si>
    <t>Posebni propisi</t>
  </si>
  <si>
    <t>5.1.</t>
  </si>
  <si>
    <t>Tekuće pomoći iz proračuna</t>
  </si>
  <si>
    <t>Rashodi za nabavu proiz.dug.imovine</t>
  </si>
  <si>
    <t>08 Rekreacija, kultura i religija</t>
  </si>
  <si>
    <t>082 Službe kulture</t>
  </si>
  <si>
    <t>PROGRAM 1013</t>
  </si>
  <si>
    <t>PROMICANJE KULTURE</t>
  </si>
  <si>
    <t>Izvor 5.1.</t>
  </si>
  <si>
    <t>3</t>
  </si>
  <si>
    <t>32</t>
  </si>
  <si>
    <t>GRADSKI MUZEJ NOVA GRADIŠKA</t>
  </si>
  <si>
    <t>A101302</t>
  </si>
  <si>
    <t>AKTIVNOST: Redovna djelatnost Gradskog muzeja Nova Gradiška</t>
  </si>
  <si>
    <t>Općinski proračun</t>
  </si>
  <si>
    <t>Tekuće donacije</t>
  </si>
  <si>
    <t>Zakupnine i najamnine</t>
  </si>
  <si>
    <t>Članarine</t>
  </si>
  <si>
    <t>Rashodi za nabavu neproizvedene dugotrajne imovine</t>
  </si>
  <si>
    <t>Nematerijalna imovina</t>
  </si>
  <si>
    <t xml:space="preserve">Ostala prava </t>
  </si>
  <si>
    <t>Umjetnička djela</t>
  </si>
  <si>
    <t>6.4.</t>
  </si>
  <si>
    <t>Tekuće donacije PK</t>
  </si>
  <si>
    <t>6,4.</t>
  </si>
  <si>
    <t>Aktivnost A101302</t>
  </si>
  <si>
    <t>REDOVNA DJELATNOST GRADSKOG MUZEJA NOVA GRADIŠKA</t>
  </si>
  <si>
    <t>Intelektualne i osobne usluge - arheologija</t>
  </si>
  <si>
    <t>Intelektualne i osobne usluge - izložbe</t>
  </si>
  <si>
    <t>Ostale usluge - arheologija</t>
  </si>
  <si>
    <t>Ostale usluge - radionice</t>
  </si>
  <si>
    <t>Ostale usluge - izložbe</t>
  </si>
  <si>
    <t>Materijal i sirovine - arheologija</t>
  </si>
  <si>
    <t>Materijal i sirovine - preventivna zaštita građe</t>
  </si>
  <si>
    <t>Ulaganja u računalne programe</t>
  </si>
  <si>
    <t>Ravnatelj: Miroslav Pišonić, prof.</t>
  </si>
  <si>
    <t>Projekcija 
za 2026.</t>
  </si>
  <si>
    <t>Projekcija za 2025.</t>
  </si>
  <si>
    <t>Projekcija za 2026.</t>
  </si>
  <si>
    <t>Službena, radna i zaštitna odjeća i obuća</t>
  </si>
  <si>
    <t>U Novoj Gradiški, 20.05.2024.</t>
  </si>
  <si>
    <t>Novi plan za 2024.</t>
  </si>
  <si>
    <t>Novi plan 2024.</t>
  </si>
  <si>
    <t>Izvršenje 2023.</t>
  </si>
  <si>
    <t>Izvršenje 2023</t>
  </si>
  <si>
    <t>I. IZMJENE FINANCIJSKOG PLANA GRADSKOG MUZEJA NOVA GRADIŠKA 
ZA 2024. I PROJEKCIJA ZA 2025. I 2026. GODINU</t>
  </si>
  <si>
    <t xml:space="preserve"> FINANCIJSKI PLAN - PLAN RASHODA I IZDATAKA 2025.</t>
  </si>
  <si>
    <t xml:space="preserve"> PLAN ZA 2025.</t>
  </si>
  <si>
    <t>Plan za 2025.</t>
  </si>
  <si>
    <t>Projekcija 
za 2027.</t>
  </si>
  <si>
    <t>PRIJEDLOG FINANCIJSKOG PLANA GRADSKOG MUZEJA NOVA GRADIŠKA
ZA 2025. I PROJEKCIJA ZA 2026. I 2027. GODINU</t>
  </si>
  <si>
    <t>Plan 2025.</t>
  </si>
  <si>
    <t>PRIJEDLOG FINANCIJSKOG PLANA GRADSKOG MUZEJA NOVA GRADIŠKA
ZA 2025. I PROJEKCIJA ZA 2026.I 2027. GODINU</t>
  </si>
  <si>
    <t>PRIJEDLOG FINANCIJSKOG PLAN GRADSKOG MUZEJA NOVA GRADIŠKA
ZA 2025. I PROJEKCIJA ZA 2026. I 2027. GODINU</t>
  </si>
  <si>
    <t xml:space="preserve">Novi plan za 2025. </t>
  </si>
  <si>
    <t>Izvršenje 2024.</t>
  </si>
  <si>
    <t>I izmjena Financijskog plana za 2024.</t>
  </si>
  <si>
    <t>I izmjena Financijskog plana 2024.</t>
  </si>
  <si>
    <t>22,000,00</t>
  </si>
  <si>
    <t>I. izmjena Financijskog plana za 2024.</t>
  </si>
  <si>
    <t>II.IZMJENA FINANCIJSKOG PLANA  2024. IZVRŠENJE 2024.</t>
  </si>
  <si>
    <t>II.IZMJENA FINANCIJSKOG  PLAN ZA 2024.  IZVRŠENJE 2024.</t>
  </si>
  <si>
    <t>Izvšenje 2024.</t>
  </si>
  <si>
    <t>31.12.2024.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</si>
</sst>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sz val="12"/>
      <color indexed="8"/>
      <name val="MS Sans Serif"/>
      <charset val="238"/>
    </font>
    <font>
      <b/>
      <i/>
      <sz val="12"/>
      <color indexed="8"/>
      <name val="Arial"/>
      <family val="2"/>
      <charset val="238"/>
    </font>
    <font>
      <b/>
      <sz val="11"/>
      <name val="Arial"/>
      <family val="2"/>
      <charset val="238"/>
    </font>
    <font>
      <sz val="10"/>
      <color rgb="FFFF0000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2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11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11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>
      <alignment horizontal="right" wrapText="1"/>
    </xf>
    <xf numFmtId="3" fontId="6" fillId="4" borderId="1" xfId="0" quotePrefix="1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>
      <alignment horizontal="right" wrapText="1"/>
    </xf>
    <xf numFmtId="3" fontId="6" fillId="3" borderId="1" xfId="0" quotePrefix="1" applyNumberFormat="1" applyFont="1" applyFill="1" applyBorder="1" applyAlignment="1">
      <alignment horizontal="right"/>
    </xf>
    <xf numFmtId="0" fontId="16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vertical="center"/>
    </xf>
    <xf numFmtId="4" fontId="3" fillId="2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0" fontId="10" fillId="2" borderId="3" xfId="0" quotePrefix="1" applyFont="1" applyFill="1" applyBorder="1" applyAlignment="1">
      <alignment horizontal="left" vertical="center" shrinkToFit="1"/>
    </xf>
    <xf numFmtId="0" fontId="17" fillId="2" borderId="3" xfId="0" quotePrefix="1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1" fillId="5" borderId="3" xfId="0" applyFont="1" applyFill="1" applyBorder="1" applyAlignment="1">
      <alignment horizontal="left" vertical="center" wrapText="1"/>
    </xf>
    <xf numFmtId="4" fontId="6" fillId="5" borderId="3" xfId="0" applyNumberFormat="1" applyFont="1" applyFill="1" applyBorder="1" applyAlignment="1">
      <alignment horizontal="right"/>
    </xf>
    <xf numFmtId="0" fontId="6" fillId="6" borderId="4" xfId="0" applyFont="1" applyFill="1" applyBorder="1" applyAlignment="1">
      <alignment horizontal="left" vertical="center" wrapText="1"/>
    </xf>
    <xf numFmtId="4" fontId="5" fillId="6" borderId="3" xfId="0" applyNumberFormat="1" applyFont="1" applyFill="1" applyBorder="1" applyAlignment="1">
      <alignment horizontal="right"/>
    </xf>
    <xf numFmtId="0" fontId="6" fillId="5" borderId="4" xfId="0" applyFont="1" applyFill="1" applyBorder="1" applyAlignment="1">
      <alignment horizontal="left" vertical="center" wrapText="1"/>
    </xf>
    <xf numFmtId="0" fontId="6" fillId="8" borderId="4" xfId="0" applyFont="1" applyFill="1" applyBorder="1" applyAlignment="1">
      <alignment horizontal="left" vertical="center" wrapText="1"/>
    </xf>
    <xf numFmtId="4" fontId="6" fillId="3" borderId="3" xfId="0" applyNumberFormat="1" applyFont="1" applyFill="1" applyBorder="1" applyAlignment="1">
      <alignment horizontal="right"/>
    </xf>
    <xf numFmtId="0" fontId="6" fillId="9" borderId="4" xfId="0" applyFont="1" applyFill="1" applyBorder="1" applyAlignment="1">
      <alignment horizontal="left" vertical="center" wrapText="1"/>
    </xf>
    <xf numFmtId="0" fontId="6" fillId="10" borderId="4" xfId="0" applyFont="1" applyFill="1" applyBorder="1" applyAlignment="1">
      <alignment horizontal="left" vertical="center" wrapText="1"/>
    </xf>
    <xf numFmtId="4" fontId="6" fillId="10" borderId="3" xfId="0" applyNumberFormat="1" applyFont="1" applyFill="1" applyBorder="1" applyAlignment="1">
      <alignment horizontal="right"/>
    </xf>
    <xf numFmtId="0" fontId="6" fillId="7" borderId="3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4" fontId="5" fillId="7" borderId="3" xfId="0" applyNumberFormat="1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4" fontId="5" fillId="5" borderId="3" xfId="0" applyNumberFormat="1" applyFont="1" applyFill="1" applyBorder="1" applyAlignment="1">
      <alignment horizontal="center" vertical="center" wrapText="1"/>
    </xf>
    <xf numFmtId="164" fontId="6" fillId="3" borderId="3" xfId="0" applyNumberFormat="1" applyFont="1" applyFill="1" applyBorder="1" applyAlignment="1">
      <alignment horizontal="right"/>
    </xf>
    <xf numFmtId="164" fontId="6" fillId="0" borderId="3" xfId="0" applyNumberFormat="1" applyFont="1" applyBorder="1" applyAlignment="1">
      <alignment horizontal="right"/>
    </xf>
    <xf numFmtId="164" fontId="6" fillId="3" borderId="3" xfId="0" applyNumberFormat="1" applyFont="1" applyFill="1" applyBorder="1" applyAlignment="1">
      <alignment horizontal="right" wrapText="1"/>
    </xf>
    <xf numFmtId="164" fontId="6" fillId="0" borderId="3" xfId="0" applyNumberFormat="1" applyFont="1" applyBorder="1" applyAlignment="1">
      <alignment horizontal="right" wrapText="1"/>
    </xf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11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3" fillId="0" borderId="3" xfId="0" applyFont="1" applyBorder="1" applyAlignment="1">
      <alignment wrapText="1"/>
    </xf>
    <xf numFmtId="0" fontId="3" fillId="0" borderId="3" xfId="0" applyFont="1" applyBorder="1"/>
    <xf numFmtId="0" fontId="6" fillId="0" borderId="3" xfId="0" applyFont="1" applyBorder="1" applyAlignment="1">
      <alignment horizontal="left"/>
    </xf>
    <xf numFmtId="0" fontId="6" fillId="0" borderId="3" xfId="0" applyFont="1" applyBorder="1" applyAlignment="1">
      <alignment wrapText="1"/>
    </xf>
    <xf numFmtId="0" fontId="6" fillId="0" borderId="3" xfId="0" applyFont="1" applyBorder="1"/>
    <xf numFmtId="3" fontId="6" fillId="0" borderId="3" xfId="0" applyNumberFormat="1" applyFont="1" applyBorder="1"/>
    <xf numFmtId="3" fontId="3" fillId="0" borderId="3" xfId="0" applyNumberFormat="1" applyFont="1" applyBorder="1"/>
    <xf numFmtId="0" fontId="3" fillId="0" borderId="3" xfId="0" applyFont="1" applyBorder="1" applyAlignment="1">
      <alignment horizontal="center"/>
    </xf>
    <xf numFmtId="3" fontId="9" fillId="0" borderId="3" xfId="0" applyNumberFormat="1" applyFont="1" applyBorder="1"/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/>
    </xf>
    <xf numFmtId="0" fontId="6" fillId="0" borderId="3" xfId="0" applyFont="1" applyBorder="1" applyAlignment="1">
      <alignment horizontal="center" vertical="center"/>
    </xf>
    <xf numFmtId="0" fontId="6" fillId="5" borderId="3" xfId="0" applyFont="1" applyFill="1" applyBorder="1" applyAlignment="1">
      <alignment horizontal="left"/>
    </xf>
    <xf numFmtId="0" fontId="6" fillId="5" borderId="3" xfId="0" applyFont="1" applyFill="1" applyBorder="1" applyAlignment="1">
      <alignment wrapText="1"/>
    </xf>
    <xf numFmtId="3" fontId="6" fillId="5" borderId="3" xfId="0" applyNumberFormat="1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3" fontId="3" fillId="0" borderId="0" xfId="0" applyNumberFormat="1" applyFont="1"/>
    <xf numFmtId="0" fontId="6" fillId="0" borderId="3" xfId="0" applyFont="1" applyBorder="1" applyAlignment="1">
      <alignment horizontal="center" wrapText="1"/>
    </xf>
    <xf numFmtId="0" fontId="17" fillId="2" borderId="3" xfId="0" quotePrefix="1" applyFont="1" applyFill="1" applyBorder="1" applyAlignment="1">
      <alignment horizontal="left" vertical="center"/>
    </xf>
    <xf numFmtId="4" fontId="6" fillId="5" borderId="3" xfId="0" applyNumberFormat="1" applyFont="1" applyFill="1" applyBorder="1" applyAlignment="1">
      <alignment horizontal="right" wrapText="1"/>
    </xf>
    <xf numFmtId="4" fontId="6" fillId="10" borderId="3" xfId="0" applyNumberFormat="1" applyFont="1" applyFill="1" applyBorder="1" applyAlignment="1">
      <alignment horizontal="right" wrapText="1"/>
    </xf>
    <xf numFmtId="4" fontId="6" fillId="9" borderId="3" xfId="0" applyNumberFormat="1" applyFont="1" applyFill="1" applyBorder="1" applyAlignment="1">
      <alignment horizontal="right"/>
    </xf>
    <xf numFmtId="4" fontId="6" fillId="9" borderId="3" xfId="0" applyNumberFormat="1" applyFont="1" applyFill="1" applyBorder="1" applyAlignment="1">
      <alignment horizontal="right" wrapText="1"/>
    </xf>
    <xf numFmtId="4" fontId="6" fillId="8" borderId="3" xfId="0" applyNumberFormat="1" applyFont="1" applyFill="1" applyBorder="1" applyAlignment="1">
      <alignment horizontal="right"/>
    </xf>
    <xf numFmtId="4" fontId="6" fillId="8" borderId="3" xfId="0" applyNumberFormat="1" applyFont="1" applyFill="1" applyBorder="1" applyAlignment="1">
      <alignment horizontal="right" wrapText="1"/>
    </xf>
    <xf numFmtId="49" fontId="6" fillId="2" borderId="1" xfId="0" applyNumberFormat="1" applyFont="1" applyFill="1" applyBorder="1" applyAlignment="1">
      <alignment horizontal="left" vertical="center" wrapText="1" indent="1"/>
    </xf>
    <xf numFmtId="49" fontId="6" fillId="2" borderId="2" xfId="0" applyNumberFormat="1" applyFont="1" applyFill="1" applyBorder="1" applyAlignment="1">
      <alignment horizontal="left" vertical="center" wrapText="1" indent="1"/>
    </xf>
    <xf numFmtId="49" fontId="6" fillId="2" borderId="4" xfId="0" applyNumberFormat="1" applyFont="1" applyFill="1" applyBorder="1" applyAlignment="1">
      <alignment horizontal="left" vertical="center" wrapText="1" indent="1"/>
    </xf>
    <xf numFmtId="0" fontId="0" fillId="2" borderId="0" xfId="0" applyFill="1"/>
    <xf numFmtId="4" fontId="6" fillId="3" borderId="3" xfId="0" applyNumberFormat="1" applyFont="1" applyFill="1" applyBorder="1" applyAlignment="1">
      <alignment horizontal="right" wrapText="1"/>
    </xf>
    <xf numFmtId="49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0" fillId="2" borderId="3" xfId="0" applyFont="1" applyFill="1" applyBorder="1" applyAlignment="1">
      <alignment horizontal="left" vertical="center"/>
    </xf>
    <xf numFmtId="0" fontId="9" fillId="12" borderId="4" xfId="0" quotePrefix="1" applyFont="1" applyFill="1" applyBorder="1" applyAlignment="1">
      <alignment horizontal="left" vertical="center"/>
    </xf>
    <xf numFmtId="4" fontId="3" fillId="12" borderId="3" xfId="0" applyNumberFormat="1" applyFont="1" applyFill="1" applyBorder="1" applyAlignment="1">
      <alignment horizontal="right"/>
    </xf>
    <xf numFmtId="4" fontId="3" fillId="12" borderId="3" xfId="0" applyNumberFormat="1" applyFont="1" applyFill="1" applyBorder="1" applyAlignment="1">
      <alignment horizontal="right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3" fontId="21" fillId="0" borderId="3" xfId="0" applyNumberFormat="1" applyFont="1" applyBorder="1"/>
    <xf numFmtId="4" fontId="6" fillId="5" borderId="3" xfId="0" applyNumberFormat="1" applyFont="1" applyFill="1" applyBorder="1"/>
    <xf numFmtId="4" fontId="6" fillId="0" borderId="3" xfId="0" applyNumberFormat="1" applyFont="1" applyBorder="1"/>
    <xf numFmtId="3" fontId="11" fillId="0" borderId="3" xfId="0" applyNumberFormat="1" applyFont="1" applyBorder="1"/>
    <xf numFmtId="4" fontId="3" fillId="0" borderId="3" xfId="0" applyNumberFormat="1" applyFont="1" applyBorder="1"/>
    <xf numFmtId="3" fontId="9" fillId="0" borderId="3" xfId="0" applyNumberFormat="1" applyFont="1" applyBorder="1" applyAlignment="1">
      <alignment horizontal="right"/>
    </xf>
    <xf numFmtId="4" fontId="9" fillId="0" borderId="3" xfId="0" applyNumberFormat="1" applyFont="1" applyBorder="1"/>
    <xf numFmtId="4" fontId="5" fillId="5" borderId="3" xfId="0" applyNumberFormat="1" applyFont="1" applyFill="1" applyBorder="1"/>
    <xf numFmtId="164" fontId="6" fillId="3" borderId="1" xfId="0" applyNumberFormat="1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  <xf numFmtId="4" fontId="6" fillId="12" borderId="3" xfId="0" applyNumberFormat="1" applyFont="1" applyFill="1" applyBorder="1" applyAlignment="1">
      <alignment horizontal="right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11" fillId="0" borderId="2" xfId="0" quotePrefix="1" applyFont="1" applyBorder="1" applyAlignment="1">
      <alignment horizontal="left" vertical="center" wrapText="1"/>
    </xf>
    <xf numFmtId="0" fontId="11" fillId="0" borderId="4" xfId="0" quotePrefix="1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center"/>
    </xf>
    <xf numFmtId="0" fontId="11" fillId="0" borderId="2" xfId="0" quotePrefix="1" applyFont="1" applyBorder="1" applyAlignment="1">
      <alignment horizontal="left" vertical="center"/>
    </xf>
    <xf numFmtId="0" fontId="11" fillId="0" borderId="4" xfId="0" quotePrefix="1" applyFont="1" applyBorder="1" applyAlignment="1">
      <alignment horizontal="left" vertical="center"/>
    </xf>
    <xf numFmtId="0" fontId="11" fillId="3" borderId="1" xfId="0" quotePrefix="1" applyFont="1" applyFill="1" applyBorder="1" applyAlignment="1">
      <alignment horizontal="left" vertical="center" wrapText="1"/>
    </xf>
    <xf numFmtId="0" fontId="11" fillId="3" borderId="2" xfId="0" quotePrefix="1" applyFont="1" applyFill="1" applyBorder="1" applyAlignment="1">
      <alignment horizontal="left" vertical="center" wrapText="1"/>
    </xf>
    <xf numFmtId="0" fontId="11" fillId="3" borderId="4" xfId="0" quotePrefix="1" applyFont="1" applyFill="1" applyBorder="1" applyAlignment="1">
      <alignment horizontal="left" vertical="center" wrapText="1"/>
    </xf>
    <xf numFmtId="0" fontId="15" fillId="0" borderId="0" xfId="0" applyFont="1" applyAlignment="1">
      <alignment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wrapText="1"/>
    </xf>
    <xf numFmtId="49" fontId="6" fillId="3" borderId="1" xfId="0" applyNumberFormat="1" applyFont="1" applyFill="1" applyBorder="1" applyAlignment="1">
      <alignment horizontal="left" vertical="center" wrapText="1" indent="1"/>
    </xf>
    <xf numFmtId="49" fontId="6" fillId="3" borderId="2" xfId="0" applyNumberFormat="1" applyFont="1" applyFill="1" applyBorder="1" applyAlignment="1">
      <alignment horizontal="left" vertical="center" wrapText="1" indent="1"/>
    </xf>
    <xf numFmtId="49" fontId="6" fillId="3" borderId="4" xfId="0" applyNumberFormat="1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6" fillId="12" borderId="1" xfId="0" applyNumberFormat="1" applyFont="1" applyFill="1" applyBorder="1" applyAlignment="1">
      <alignment horizontal="left" vertical="center" wrapText="1" indent="1"/>
    </xf>
    <xf numFmtId="49" fontId="6" fillId="12" borderId="2" xfId="0" applyNumberFormat="1" applyFont="1" applyFill="1" applyBorder="1" applyAlignment="1">
      <alignment horizontal="left" vertical="center" wrapText="1" indent="1"/>
    </xf>
    <xf numFmtId="49" fontId="6" fillId="12" borderId="4" xfId="0" applyNumberFormat="1" applyFont="1" applyFill="1" applyBorder="1" applyAlignment="1">
      <alignment horizontal="left" vertical="center" wrapText="1" indent="1"/>
    </xf>
    <xf numFmtId="49" fontId="6" fillId="10" borderId="1" xfId="0" applyNumberFormat="1" applyFont="1" applyFill="1" applyBorder="1" applyAlignment="1">
      <alignment horizontal="left" vertical="center" wrapText="1" indent="1"/>
    </xf>
    <xf numFmtId="49" fontId="6" fillId="10" borderId="2" xfId="0" applyNumberFormat="1" applyFont="1" applyFill="1" applyBorder="1" applyAlignment="1">
      <alignment horizontal="left" vertical="center" wrapText="1" indent="1"/>
    </xf>
    <xf numFmtId="49" fontId="6" fillId="10" borderId="4" xfId="0" applyNumberFormat="1" applyFont="1" applyFill="1" applyBorder="1" applyAlignment="1">
      <alignment horizontal="left" vertical="center" wrapText="1" indent="1"/>
    </xf>
    <xf numFmtId="49" fontId="6" fillId="9" borderId="1" xfId="0" applyNumberFormat="1" applyFont="1" applyFill="1" applyBorder="1" applyAlignment="1">
      <alignment horizontal="left" vertical="center" wrapText="1" indent="1"/>
    </xf>
    <xf numFmtId="49" fontId="6" fillId="9" borderId="2" xfId="0" applyNumberFormat="1" applyFont="1" applyFill="1" applyBorder="1" applyAlignment="1">
      <alignment horizontal="left" vertical="center" wrapText="1" indent="1"/>
    </xf>
    <xf numFmtId="49" fontId="6" fillId="9" borderId="4" xfId="0" applyNumberFormat="1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  <xf numFmtId="0" fontId="6" fillId="6" borderId="1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49" fontId="6" fillId="8" borderId="1" xfId="0" applyNumberFormat="1" applyFont="1" applyFill="1" applyBorder="1" applyAlignment="1">
      <alignment horizontal="left" vertical="center" wrapText="1"/>
    </xf>
    <xf numFmtId="49" fontId="6" fillId="8" borderId="2" xfId="0" applyNumberFormat="1" applyFont="1" applyFill="1" applyBorder="1" applyAlignment="1">
      <alignment horizontal="left" vertical="center" wrapText="1"/>
    </xf>
    <xf numFmtId="49" fontId="6" fillId="8" borderId="4" xfId="0" applyNumberFormat="1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18" fillId="0" borderId="3" xfId="0" applyFont="1" applyBorder="1" applyAlignment="1">
      <alignment horizontal="left"/>
    </xf>
    <xf numFmtId="0" fontId="19" fillId="0" borderId="3" xfId="0" applyFont="1" applyBorder="1"/>
    <xf numFmtId="0" fontId="18" fillId="0" borderId="3" xfId="0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4"/>
  <sheetViews>
    <sheetView workbookViewId="0">
      <selection activeCell="M9" sqref="M9"/>
    </sheetView>
  </sheetViews>
  <sheetFormatPr defaultRowHeight="15" x14ac:dyDescent="0.25"/>
  <cols>
    <col min="5" max="5" width="25.28515625" customWidth="1"/>
    <col min="6" max="6" width="15.85546875" customWidth="1"/>
    <col min="7" max="8" width="15.42578125" customWidth="1"/>
    <col min="9" max="9" width="15.7109375" customWidth="1"/>
    <col min="10" max="10" width="16" customWidth="1"/>
  </cols>
  <sheetData>
    <row r="1" spans="1:10" ht="42" customHeight="1" x14ac:dyDescent="0.25">
      <c r="A1" s="138" t="s">
        <v>162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ht="18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customHeight="1" x14ac:dyDescent="0.25">
      <c r="A3" s="138" t="s">
        <v>31</v>
      </c>
      <c r="B3" s="138"/>
      <c r="C3" s="138"/>
      <c r="D3" s="138"/>
      <c r="E3" s="138"/>
      <c r="F3" s="138"/>
      <c r="G3" s="138"/>
      <c r="H3" s="138"/>
      <c r="I3" s="138"/>
      <c r="J3" s="138"/>
    </row>
    <row r="4" spans="1:10" ht="18" x14ac:dyDescent="0.25">
      <c r="A4" s="5"/>
      <c r="B4" s="5"/>
      <c r="C4" s="5"/>
      <c r="D4" s="5"/>
      <c r="E4" s="5"/>
      <c r="F4" s="5"/>
      <c r="G4" s="5"/>
      <c r="H4" s="5"/>
      <c r="I4" s="6"/>
      <c r="J4" s="6"/>
    </row>
    <row r="5" spans="1:10" ht="18" customHeight="1" x14ac:dyDescent="0.25">
      <c r="A5" s="138" t="s">
        <v>39</v>
      </c>
      <c r="B5" s="138"/>
      <c r="C5" s="138"/>
      <c r="D5" s="138"/>
      <c r="E5" s="138"/>
      <c r="F5" s="138"/>
      <c r="G5" s="138"/>
      <c r="H5" s="138"/>
      <c r="I5" s="138"/>
      <c r="J5" s="138"/>
    </row>
    <row r="6" spans="1:10" ht="18" x14ac:dyDescent="0.25">
      <c r="A6" s="1"/>
      <c r="B6" s="2"/>
      <c r="C6" s="2"/>
      <c r="D6" s="2"/>
      <c r="E6" s="7"/>
      <c r="F6" s="8"/>
      <c r="G6" s="8"/>
      <c r="H6" s="8"/>
      <c r="I6" s="8"/>
      <c r="J6" s="41" t="s">
        <v>42</v>
      </c>
    </row>
    <row r="7" spans="1:10" ht="29.25" customHeight="1" x14ac:dyDescent="0.25">
      <c r="A7" s="31"/>
      <c r="B7" s="32"/>
      <c r="C7" s="32"/>
      <c r="D7" s="33"/>
      <c r="E7" s="34"/>
      <c r="F7" s="119" t="s">
        <v>160</v>
      </c>
      <c r="G7" s="118" t="s">
        <v>179</v>
      </c>
      <c r="H7" s="119" t="s">
        <v>171</v>
      </c>
      <c r="I7" s="120" t="s">
        <v>154</v>
      </c>
      <c r="J7" s="120" t="s">
        <v>155</v>
      </c>
    </row>
    <row r="8" spans="1:10" ht="15" customHeight="1" x14ac:dyDescent="0.25">
      <c r="A8" s="139" t="s">
        <v>0</v>
      </c>
      <c r="B8" s="140"/>
      <c r="C8" s="140"/>
      <c r="D8" s="140"/>
      <c r="E8" s="141"/>
      <c r="F8" s="66">
        <v>324750.96999999997</v>
      </c>
      <c r="G8" s="66">
        <v>353434.81</v>
      </c>
      <c r="H8" s="66">
        <v>364112</v>
      </c>
      <c r="I8" s="66">
        <v>292265</v>
      </c>
      <c r="J8" s="66">
        <f>J9</f>
        <v>293368</v>
      </c>
    </row>
    <row r="9" spans="1:10" ht="15" customHeight="1" x14ac:dyDescent="0.25">
      <c r="A9" s="142" t="s">
        <v>1</v>
      </c>
      <c r="B9" s="143"/>
      <c r="C9" s="143"/>
      <c r="D9" s="143"/>
      <c r="E9" s="144"/>
      <c r="F9" s="67">
        <v>324750.96999999997</v>
      </c>
      <c r="G9" s="67">
        <v>353434.81</v>
      </c>
      <c r="H9" s="67">
        <v>364112</v>
      </c>
      <c r="I9" s="67">
        <v>292265</v>
      </c>
      <c r="J9" s="67">
        <f>' Račun prihoda i rashoda'!J10</f>
        <v>293368</v>
      </c>
    </row>
    <row r="10" spans="1:10" x14ac:dyDescent="0.25">
      <c r="A10" s="145" t="s">
        <v>2</v>
      </c>
      <c r="B10" s="146"/>
      <c r="C10" s="146"/>
      <c r="D10" s="146"/>
      <c r="E10" s="147"/>
      <c r="F10" s="67"/>
      <c r="G10" s="67"/>
      <c r="H10" s="67"/>
      <c r="I10" s="67"/>
      <c r="J10" s="67"/>
    </row>
    <row r="11" spans="1:10" x14ac:dyDescent="0.25">
      <c r="A11" s="42" t="s">
        <v>3</v>
      </c>
      <c r="B11" s="43"/>
      <c r="C11" s="43"/>
      <c r="D11" s="43"/>
      <c r="E11" s="43"/>
      <c r="F11" s="66">
        <f>SUM(F12,F13)</f>
        <v>304230.52</v>
      </c>
      <c r="G11" s="66">
        <v>353434.81</v>
      </c>
      <c r="H11" s="66">
        <v>364112</v>
      </c>
      <c r="I11" s="66">
        <f>SUM(I12,I13)</f>
        <v>292265</v>
      </c>
      <c r="J11" s="66">
        <f>SUM(J12,J13)</f>
        <v>293368</v>
      </c>
    </row>
    <row r="12" spans="1:10" ht="15" customHeight="1" x14ac:dyDescent="0.25">
      <c r="A12" s="135" t="s">
        <v>4</v>
      </c>
      <c r="B12" s="136"/>
      <c r="C12" s="136"/>
      <c r="D12" s="136"/>
      <c r="E12" s="137"/>
      <c r="F12" s="67">
        <v>242854.65</v>
      </c>
      <c r="G12" s="67">
        <v>340087.81</v>
      </c>
      <c r="H12" s="67">
        <v>345912</v>
      </c>
      <c r="I12" s="67">
        <v>282265</v>
      </c>
      <c r="J12" s="69">
        <v>283368</v>
      </c>
    </row>
    <row r="13" spans="1:10" x14ac:dyDescent="0.25">
      <c r="A13" s="145" t="s">
        <v>5</v>
      </c>
      <c r="B13" s="146"/>
      <c r="C13" s="146"/>
      <c r="D13" s="146"/>
      <c r="E13" s="147"/>
      <c r="F13" s="67">
        <v>61375.87</v>
      </c>
      <c r="G13" s="67">
        <v>13347</v>
      </c>
      <c r="H13" s="67">
        <v>18200</v>
      </c>
      <c r="I13" s="67">
        <v>10000</v>
      </c>
      <c r="J13" s="69">
        <v>10000</v>
      </c>
    </row>
    <row r="14" spans="1:10" ht="15" customHeight="1" x14ac:dyDescent="0.25">
      <c r="A14" s="148" t="s">
        <v>6</v>
      </c>
      <c r="B14" s="149"/>
      <c r="C14" s="149"/>
      <c r="D14" s="149"/>
      <c r="E14" s="150"/>
      <c r="F14" s="66">
        <v>20520.45</v>
      </c>
      <c r="G14" s="68"/>
      <c r="H14" s="68"/>
      <c r="I14" s="68"/>
      <c r="J14" s="68"/>
    </row>
    <row r="15" spans="1:10" ht="18" x14ac:dyDescent="0.25">
      <c r="A15" s="5"/>
      <c r="B15" s="9"/>
      <c r="C15" s="9"/>
      <c r="D15" s="9"/>
      <c r="E15" s="9"/>
      <c r="F15" s="9"/>
      <c r="G15" s="3"/>
      <c r="H15" s="3"/>
      <c r="I15" s="3"/>
      <c r="J15" s="3"/>
    </row>
    <row r="16" spans="1:10" ht="18" customHeight="1" x14ac:dyDescent="0.25">
      <c r="A16" s="138" t="s">
        <v>40</v>
      </c>
      <c r="B16" s="138"/>
      <c r="C16" s="138"/>
      <c r="D16" s="138"/>
      <c r="E16" s="138"/>
      <c r="F16" s="138"/>
      <c r="G16" s="138"/>
      <c r="H16" s="138"/>
      <c r="I16" s="138"/>
      <c r="J16" s="138"/>
    </row>
    <row r="17" spans="1:10" ht="18" x14ac:dyDescent="0.25">
      <c r="A17" s="5"/>
      <c r="B17" s="9"/>
      <c r="C17" s="9"/>
      <c r="D17" s="9"/>
      <c r="E17" s="9"/>
      <c r="F17" s="9"/>
      <c r="G17" s="3"/>
      <c r="H17" s="3"/>
      <c r="I17" s="3"/>
      <c r="J17" s="3"/>
    </row>
    <row r="18" spans="1:10" ht="30" x14ac:dyDescent="0.25">
      <c r="A18" s="31"/>
      <c r="B18" s="32"/>
      <c r="C18" s="32"/>
      <c r="D18" s="33"/>
      <c r="E18" s="34"/>
      <c r="F18" s="134" t="s">
        <v>160</v>
      </c>
      <c r="G18" s="133" t="s">
        <v>158</v>
      </c>
      <c r="H18" s="133"/>
      <c r="I18" s="4" t="s">
        <v>45</v>
      </c>
      <c r="J18" s="4" t="s">
        <v>153</v>
      </c>
    </row>
    <row r="19" spans="1:10" ht="15.75" customHeight="1" x14ac:dyDescent="0.25">
      <c r="A19" s="142" t="s">
        <v>8</v>
      </c>
      <c r="B19" s="143"/>
      <c r="C19" s="143"/>
      <c r="D19" s="143"/>
      <c r="E19" s="144"/>
      <c r="F19" s="36"/>
      <c r="G19" s="36"/>
      <c r="H19" s="36"/>
      <c r="I19" s="36"/>
      <c r="J19" s="36"/>
    </row>
    <row r="20" spans="1:10" ht="15" customHeight="1" x14ac:dyDescent="0.25">
      <c r="A20" s="142" t="s">
        <v>9</v>
      </c>
      <c r="B20" s="143"/>
      <c r="C20" s="143"/>
      <c r="D20" s="143"/>
      <c r="E20" s="143"/>
      <c r="F20" s="36"/>
      <c r="G20" s="36"/>
      <c r="H20" s="36"/>
      <c r="I20" s="36"/>
      <c r="J20" s="36"/>
    </row>
    <row r="21" spans="1:10" ht="15" customHeight="1" x14ac:dyDescent="0.25">
      <c r="A21" s="148" t="s">
        <v>10</v>
      </c>
      <c r="B21" s="149"/>
      <c r="C21" s="149"/>
      <c r="D21" s="149"/>
      <c r="E21" s="149"/>
      <c r="F21" s="35">
        <v>0</v>
      </c>
      <c r="G21" s="35"/>
      <c r="H21" s="35"/>
      <c r="I21" s="35">
        <v>0</v>
      </c>
      <c r="J21" s="35">
        <v>0</v>
      </c>
    </row>
    <row r="22" spans="1:10" ht="18" x14ac:dyDescent="0.25">
      <c r="A22" s="25"/>
      <c r="B22" s="9"/>
      <c r="C22" s="9"/>
      <c r="D22" s="9"/>
      <c r="E22" s="9"/>
      <c r="F22" s="9"/>
      <c r="G22" s="3"/>
      <c r="H22" s="3"/>
      <c r="I22" s="3"/>
      <c r="J22" s="3"/>
    </row>
    <row r="23" spans="1:10" ht="18" customHeight="1" x14ac:dyDescent="0.25">
      <c r="A23" s="138" t="s">
        <v>47</v>
      </c>
      <c r="B23" s="138"/>
      <c r="C23" s="138"/>
      <c r="D23" s="138"/>
      <c r="E23" s="138"/>
      <c r="F23" s="138"/>
      <c r="G23" s="138"/>
      <c r="H23" s="138"/>
      <c r="I23" s="138"/>
      <c r="J23" s="138"/>
    </row>
    <row r="24" spans="1:10" ht="18" x14ac:dyDescent="0.25">
      <c r="A24" s="25"/>
      <c r="B24" s="9"/>
      <c r="C24" s="9"/>
      <c r="D24" s="9"/>
      <c r="E24" s="9"/>
      <c r="F24" s="9"/>
      <c r="G24" s="3"/>
      <c r="H24" s="3"/>
      <c r="I24" s="3"/>
      <c r="J24" s="3"/>
    </row>
    <row r="25" spans="1:10" ht="30" x14ac:dyDescent="0.25">
      <c r="A25" s="31"/>
      <c r="B25" s="32"/>
      <c r="C25" s="32"/>
      <c r="D25" s="33"/>
      <c r="E25" s="34"/>
      <c r="F25" s="119" t="s">
        <v>160</v>
      </c>
      <c r="G25" s="133" t="s">
        <v>158</v>
      </c>
      <c r="H25" s="133"/>
      <c r="I25" s="4" t="s">
        <v>44</v>
      </c>
      <c r="J25" s="4" t="s">
        <v>45</v>
      </c>
    </row>
    <row r="26" spans="1:10" ht="15" customHeight="1" x14ac:dyDescent="0.25">
      <c r="A26" s="152" t="s">
        <v>41</v>
      </c>
      <c r="B26" s="153"/>
      <c r="C26" s="153"/>
      <c r="D26" s="153"/>
      <c r="E26" s="154"/>
      <c r="F26" s="38"/>
      <c r="G26" s="38"/>
      <c r="H26" s="38"/>
      <c r="I26" s="38"/>
      <c r="J26" s="39"/>
    </row>
    <row r="27" spans="1:10" ht="30" customHeight="1" x14ac:dyDescent="0.25">
      <c r="A27" s="155" t="s">
        <v>7</v>
      </c>
      <c r="B27" s="156"/>
      <c r="C27" s="156"/>
      <c r="D27" s="156"/>
      <c r="E27" s="157"/>
      <c r="F27" s="66">
        <v>20520.45</v>
      </c>
      <c r="G27" s="129">
        <v>30216.3</v>
      </c>
      <c r="H27" s="129"/>
      <c r="I27" s="40"/>
      <c r="J27" s="37"/>
    </row>
    <row r="30" spans="1:10" ht="15" customHeight="1" x14ac:dyDescent="0.25">
      <c r="A30" s="135" t="s">
        <v>11</v>
      </c>
      <c r="B30" s="136"/>
      <c r="C30" s="136"/>
      <c r="D30" s="136"/>
      <c r="E30" s="136"/>
      <c r="F30" s="36">
        <v>0</v>
      </c>
      <c r="G30" s="36"/>
      <c r="H30" s="36"/>
      <c r="I30" s="36">
        <v>0</v>
      </c>
      <c r="J30" s="36">
        <v>0</v>
      </c>
    </row>
    <row r="31" spans="1:10" ht="11.25" customHeight="1" x14ac:dyDescent="0.25">
      <c r="A31" s="20"/>
      <c r="B31" s="21"/>
      <c r="C31" s="21"/>
      <c r="D31" s="21"/>
      <c r="E31" s="21"/>
      <c r="F31" s="22"/>
      <c r="G31" s="22"/>
      <c r="H31" s="22"/>
      <c r="I31" s="22"/>
      <c r="J31" s="22"/>
    </row>
    <row r="32" spans="1:10" ht="8.25" customHeight="1" x14ac:dyDescent="0.25"/>
    <row r="33" spans="1:10" ht="8.25" customHeight="1" x14ac:dyDescent="0.25"/>
    <row r="34" spans="1:10" ht="29.25" customHeight="1" x14ac:dyDescent="0.25">
      <c r="A34" s="151" t="s">
        <v>43</v>
      </c>
      <c r="B34" s="151"/>
      <c r="C34" s="151"/>
      <c r="D34" s="151"/>
      <c r="E34" s="151"/>
      <c r="F34" s="151"/>
      <c r="G34" s="151"/>
      <c r="H34" s="151"/>
      <c r="I34" s="151"/>
      <c r="J34" s="151"/>
    </row>
  </sheetData>
  <mergeCells count="18">
    <mergeCell ref="A34:J34"/>
    <mergeCell ref="A23:J23"/>
    <mergeCell ref="A30:E30"/>
    <mergeCell ref="A26:E26"/>
    <mergeCell ref="A27:E27"/>
    <mergeCell ref="A19:E19"/>
    <mergeCell ref="A20:E20"/>
    <mergeCell ref="A21:E21"/>
    <mergeCell ref="A13:E13"/>
    <mergeCell ref="A14:E14"/>
    <mergeCell ref="A12:E12"/>
    <mergeCell ref="A5:J5"/>
    <mergeCell ref="A16:J16"/>
    <mergeCell ref="A1:J1"/>
    <mergeCell ref="A3:J3"/>
    <mergeCell ref="A8:E8"/>
    <mergeCell ref="A9:E9"/>
    <mergeCell ref="A10:E10"/>
  </mergeCells>
  <pageMargins left="0.7" right="0.7" top="0.75" bottom="0.75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8"/>
  <sheetViews>
    <sheetView topLeftCell="A4" workbookViewId="0">
      <selection activeCell="G9" sqref="G9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10" width="25.28515625" customWidth="1"/>
  </cols>
  <sheetData>
    <row r="1" spans="1:10" ht="42" customHeight="1" x14ac:dyDescent="0.25">
      <c r="A1" s="138" t="s">
        <v>170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ht="18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x14ac:dyDescent="0.25">
      <c r="A3" s="138" t="s">
        <v>31</v>
      </c>
      <c r="B3" s="138"/>
      <c r="C3" s="138"/>
      <c r="D3" s="138"/>
      <c r="E3" s="138"/>
      <c r="F3" s="138"/>
      <c r="G3" s="138"/>
      <c r="H3" s="138"/>
      <c r="I3" s="159"/>
      <c r="J3" s="159"/>
    </row>
    <row r="4" spans="1:10" ht="18" x14ac:dyDescent="0.25">
      <c r="A4" s="5"/>
      <c r="B4" s="5"/>
      <c r="C4" s="5"/>
      <c r="D4" s="5"/>
      <c r="E4" s="5"/>
      <c r="F4" s="5"/>
      <c r="G4" s="5"/>
      <c r="H4" s="5"/>
      <c r="I4" s="6"/>
      <c r="J4" s="6"/>
    </row>
    <row r="5" spans="1:10" ht="18" customHeight="1" x14ac:dyDescent="0.25">
      <c r="A5" s="138" t="s">
        <v>13</v>
      </c>
      <c r="B5" s="160"/>
      <c r="C5" s="160"/>
      <c r="D5" s="160"/>
      <c r="E5" s="160"/>
      <c r="F5" s="160"/>
      <c r="G5" s="160"/>
      <c r="H5" s="160"/>
      <c r="I5" s="160"/>
      <c r="J5" s="160"/>
    </row>
    <row r="6" spans="1:10" ht="18" x14ac:dyDescent="0.25">
      <c r="A6" s="5"/>
      <c r="B6" s="5"/>
      <c r="C6" s="5"/>
      <c r="D6" s="5"/>
      <c r="E6" s="5"/>
      <c r="F6" s="5"/>
      <c r="G6" s="5"/>
      <c r="H6" s="5"/>
      <c r="I6" s="6"/>
      <c r="J6" s="6"/>
    </row>
    <row r="7" spans="1:10" ht="15.75" x14ac:dyDescent="0.25">
      <c r="A7" s="138" t="s">
        <v>1</v>
      </c>
      <c r="B7" s="158"/>
      <c r="C7" s="158"/>
      <c r="D7" s="158"/>
      <c r="E7" s="158"/>
      <c r="F7" s="158"/>
      <c r="G7" s="158"/>
      <c r="H7" s="158"/>
      <c r="I7" s="158"/>
      <c r="J7" s="158"/>
    </row>
    <row r="8" spans="1:10" ht="18" x14ac:dyDescent="0.25">
      <c r="A8" s="5"/>
      <c r="B8" s="5"/>
      <c r="C8" s="5"/>
      <c r="D8" s="5"/>
      <c r="E8" s="5"/>
      <c r="F8" s="5"/>
      <c r="G8" s="5"/>
      <c r="H8" s="5"/>
      <c r="I8" s="6"/>
      <c r="J8" s="6"/>
    </row>
    <row r="9" spans="1:10" ht="38.25" x14ac:dyDescent="0.25">
      <c r="A9" s="24" t="s">
        <v>14</v>
      </c>
      <c r="B9" s="23" t="s">
        <v>15</v>
      </c>
      <c r="C9" s="23" t="s">
        <v>16</v>
      </c>
      <c r="D9" s="23" t="s">
        <v>12</v>
      </c>
      <c r="E9" s="24" t="s">
        <v>161</v>
      </c>
      <c r="F9" s="24" t="s">
        <v>174</v>
      </c>
      <c r="G9" s="24" t="s">
        <v>178</v>
      </c>
      <c r="H9" s="24" t="s">
        <v>165</v>
      </c>
      <c r="I9" s="24" t="s">
        <v>153</v>
      </c>
      <c r="J9" s="24" t="s">
        <v>166</v>
      </c>
    </row>
    <row r="10" spans="1:10" ht="15.75" x14ac:dyDescent="0.25">
      <c r="A10" s="60"/>
      <c r="B10" s="61"/>
      <c r="C10" s="61"/>
      <c r="D10" s="61" t="s">
        <v>65</v>
      </c>
      <c r="E10" s="62">
        <v>324750.96999999997</v>
      </c>
      <c r="F10" s="62">
        <v>342922.3</v>
      </c>
      <c r="G10" s="62">
        <f>SUM(G11,G21)</f>
        <v>353434.81</v>
      </c>
      <c r="H10" s="62">
        <v>364112</v>
      </c>
      <c r="I10" s="62">
        <f>I11</f>
        <v>292265</v>
      </c>
      <c r="J10" s="62">
        <f>J11</f>
        <v>293368</v>
      </c>
    </row>
    <row r="11" spans="1:10" ht="15.75" customHeight="1" x14ac:dyDescent="0.25">
      <c r="A11" s="12">
        <v>6</v>
      </c>
      <c r="B11" s="12"/>
      <c r="C11" s="12"/>
      <c r="D11" s="12" t="s">
        <v>17</v>
      </c>
      <c r="E11" s="45">
        <f>SUM(E12,E14,E16,E19)</f>
        <v>324750.96999999997</v>
      </c>
      <c r="F11" s="45">
        <f>SUM(F12,F14,F16,F19,F22)</f>
        <v>312706</v>
      </c>
      <c r="G11" s="45">
        <f>SUM(G12,G14,G16,G19)</f>
        <v>323218.51</v>
      </c>
      <c r="H11" s="45">
        <f>SUM(H12,H14,H16,H19,H22)</f>
        <v>364112</v>
      </c>
      <c r="I11" s="45">
        <f>SUM(I12,I16,I19)</f>
        <v>292265</v>
      </c>
      <c r="J11" s="45">
        <f>SUM(J12,J16,J19)</f>
        <v>293368</v>
      </c>
    </row>
    <row r="12" spans="1:10" ht="36.75" customHeight="1" x14ac:dyDescent="0.25">
      <c r="A12" s="16"/>
      <c r="B12" s="16">
        <v>63</v>
      </c>
      <c r="C12" s="16"/>
      <c r="D12" s="16" t="s">
        <v>115</v>
      </c>
      <c r="E12" s="44">
        <v>88925.8</v>
      </c>
      <c r="F12" s="44">
        <v>49990</v>
      </c>
      <c r="G12" s="45">
        <v>49990</v>
      </c>
      <c r="H12" s="45">
        <v>28990</v>
      </c>
      <c r="I12" s="44">
        <v>31000</v>
      </c>
      <c r="J12" s="44">
        <v>31000</v>
      </c>
    </row>
    <row r="13" spans="1:10" ht="15.75" customHeight="1" x14ac:dyDescent="0.25">
      <c r="A13" s="16"/>
      <c r="B13" s="16"/>
      <c r="C13" s="16" t="s">
        <v>118</v>
      </c>
      <c r="D13" s="16" t="s">
        <v>119</v>
      </c>
      <c r="E13" s="44">
        <v>88925.8</v>
      </c>
      <c r="F13" s="44">
        <v>49990</v>
      </c>
      <c r="G13" s="44">
        <v>49990</v>
      </c>
      <c r="H13" s="44">
        <v>28990</v>
      </c>
      <c r="I13" s="44">
        <v>31000</v>
      </c>
      <c r="J13" s="44">
        <v>31000</v>
      </c>
    </row>
    <row r="14" spans="1:10" ht="15.75" customHeight="1" x14ac:dyDescent="0.25">
      <c r="A14" s="12"/>
      <c r="B14" s="16">
        <v>64</v>
      </c>
      <c r="C14" s="12"/>
      <c r="D14" s="16" t="s">
        <v>51</v>
      </c>
      <c r="E14" s="44">
        <v>0.01</v>
      </c>
      <c r="F14" s="44"/>
      <c r="G14" s="44"/>
      <c r="H14" s="44"/>
      <c r="I14" s="44">
        <v>0</v>
      </c>
      <c r="J14" s="44">
        <v>0</v>
      </c>
    </row>
    <row r="15" spans="1:10" ht="15.75" customHeight="1" x14ac:dyDescent="0.25">
      <c r="A15" s="12"/>
      <c r="B15" s="12"/>
      <c r="C15" s="16" t="s">
        <v>56</v>
      </c>
      <c r="D15" s="14" t="s">
        <v>49</v>
      </c>
      <c r="E15" s="44">
        <v>0.01</v>
      </c>
      <c r="F15" s="44"/>
      <c r="G15" s="44"/>
      <c r="H15" s="44"/>
      <c r="I15" s="44">
        <v>0</v>
      </c>
      <c r="J15" s="44">
        <v>0</v>
      </c>
    </row>
    <row r="16" spans="1:10" ht="51" customHeight="1" x14ac:dyDescent="0.25">
      <c r="A16" s="13"/>
      <c r="B16" s="13">
        <v>66</v>
      </c>
      <c r="C16" s="14"/>
      <c r="D16" s="18" t="s">
        <v>50</v>
      </c>
      <c r="E16" s="44">
        <f>SUM(E17,E18)</f>
        <v>17799.05</v>
      </c>
      <c r="F16" s="44">
        <f>SUM(F17,F18)</f>
        <v>10624</v>
      </c>
      <c r="G16" s="45">
        <v>12088</v>
      </c>
      <c r="H16" s="45">
        <f>SUM(H17,H18)</f>
        <v>9700</v>
      </c>
      <c r="I16" s="44">
        <v>10700</v>
      </c>
      <c r="J16" s="44">
        <v>10700</v>
      </c>
    </row>
    <row r="17" spans="1:10" x14ac:dyDescent="0.25">
      <c r="A17" s="13"/>
      <c r="B17" s="28"/>
      <c r="C17" s="14" t="s">
        <v>56</v>
      </c>
      <c r="D17" s="14" t="s">
        <v>49</v>
      </c>
      <c r="E17" s="44">
        <v>17529.05</v>
      </c>
      <c r="F17" s="44">
        <v>9924</v>
      </c>
      <c r="G17" s="44">
        <v>11388</v>
      </c>
      <c r="H17" s="44">
        <v>9000</v>
      </c>
      <c r="I17" s="44">
        <v>10000</v>
      </c>
      <c r="J17" s="44">
        <v>2800</v>
      </c>
    </row>
    <row r="18" spans="1:10" x14ac:dyDescent="0.25">
      <c r="A18" s="13"/>
      <c r="B18" s="28"/>
      <c r="C18" s="14" t="s">
        <v>141</v>
      </c>
      <c r="D18" s="14" t="s">
        <v>140</v>
      </c>
      <c r="E18" s="44">
        <v>270</v>
      </c>
      <c r="F18" s="44">
        <v>700</v>
      </c>
      <c r="G18" s="44">
        <v>700</v>
      </c>
      <c r="H18" s="44">
        <v>700</v>
      </c>
      <c r="I18" s="44">
        <v>700</v>
      </c>
      <c r="J18" s="44">
        <v>700</v>
      </c>
    </row>
    <row r="19" spans="1:10" ht="38.25" x14ac:dyDescent="0.25">
      <c r="A19" s="13"/>
      <c r="B19" s="13">
        <v>67</v>
      </c>
      <c r="C19" s="14"/>
      <c r="D19" s="16" t="s">
        <v>46</v>
      </c>
      <c r="E19" s="44">
        <v>218026.11</v>
      </c>
      <c r="F19" s="44">
        <v>252092</v>
      </c>
      <c r="G19" s="45">
        <v>261140.51</v>
      </c>
      <c r="H19" s="45">
        <v>325422</v>
      </c>
      <c r="I19" s="44">
        <v>250565</v>
      </c>
      <c r="J19" s="44">
        <v>251668</v>
      </c>
    </row>
    <row r="20" spans="1:10" x14ac:dyDescent="0.25">
      <c r="A20" s="13"/>
      <c r="B20" s="13"/>
      <c r="C20" s="14" t="s">
        <v>55</v>
      </c>
      <c r="D20" s="18" t="s">
        <v>18</v>
      </c>
      <c r="E20" s="44">
        <v>218026.11</v>
      </c>
      <c r="F20" s="44">
        <v>252092</v>
      </c>
      <c r="G20" s="44">
        <v>261140.51</v>
      </c>
      <c r="H20" s="44">
        <v>325422</v>
      </c>
      <c r="I20" s="44">
        <v>250565</v>
      </c>
      <c r="J20" s="44">
        <v>251668</v>
      </c>
    </row>
    <row r="21" spans="1:10" x14ac:dyDescent="0.25">
      <c r="A21" s="12">
        <v>9</v>
      </c>
      <c r="B21" s="16"/>
      <c r="C21" s="14"/>
      <c r="D21" s="14" t="s">
        <v>62</v>
      </c>
      <c r="E21" s="45"/>
      <c r="F21" s="45">
        <v>30216.3</v>
      </c>
      <c r="G21" s="45">
        <v>30216.3</v>
      </c>
      <c r="H21" s="44"/>
      <c r="I21" s="44"/>
      <c r="J21" s="46"/>
    </row>
    <row r="22" spans="1:10" x14ac:dyDescent="0.25">
      <c r="A22" s="16"/>
      <c r="B22" s="16">
        <v>92</v>
      </c>
      <c r="C22" s="14"/>
      <c r="D22" s="14" t="s">
        <v>63</v>
      </c>
      <c r="E22" s="44"/>
      <c r="F22" s="44"/>
      <c r="G22" s="44"/>
      <c r="H22" s="44"/>
      <c r="I22" s="44"/>
      <c r="J22" s="46"/>
    </row>
    <row r="23" spans="1:10" ht="25.5" x14ac:dyDescent="0.25">
      <c r="A23" s="16"/>
      <c r="B23" s="16"/>
      <c r="C23" s="14">
        <v>92</v>
      </c>
      <c r="D23" s="18" t="s">
        <v>64</v>
      </c>
      <c r="E23" s="44"/>
      <c r="F23" s="44">
        <v>30216.3</v>
      </c>
      <c r="G23" s="44">
        <v>30216.3</v>
      </c>
      <c r="H23" s="44"/>
      <c r="I23" s="44"/>
      <c r="J23" s="46"/>
    </row>
    <row r="24" spans="1:10" ht="15.75" x14ac:dyDescent="0.25">
      <c r="A24" s="138" t="s">
        <v>19</v>
      </c>
      <c r="B24" s="158"/>
      <c r="C24" s="158"/>
      <c r="D24" s="158"/>
      <c r="E24" s="158"/>
      <c r="F24" s="158"/>
      <c r="G24" s="158"/>
      <c r="H24" s="158"/>
      <c r="I24" s="158"/>
      <c r="J24" s="158"/>
    </row>
    <row r="25" spans="1:10" ht="18" x14ac:dyDescent="0.25">
      <c r="A25" s="5"/>
      <c r="B25" s="5"/>
      <c r="C25" s="5"/>
      <c r="D25" s="5"/>
      <c r="E25" s="5"/>
      <c r="F25" s="5"/>
      <c r="G25" s="5"/>
      <c r="H25" s="5"/>
      <c r="I25" s="6"/>
      <c r="J25" s="6"/>
    </row>
    <row r="26" spans="1:10" ht="38.25" x14ac:dyDescent="0.25">
      <c r="A26" s="24" t="s">
        <v>14</v>
      </c>
      <c r="B26" s="23" t="s">
        <v>15</v>
      </c>
      <c r="C26" s="23" t="s">
        <v>16</v>
      </c>
      <c r="D26" s="23" t="s">
        <v>20</v>
      </c>
      <c r="E26" s="24" t="s">
        <v>160</v>
      </c>
      <c r="F26" s="24" t="s">
        <v>176</v>
      </c>
      <c r="G26" s="24" t="s">
        <v>177</v>
      </c>
      <c r="H26" s="24" t="s">
        <v>165</v>
      </c>
      <c r="I26" s="24" t="s">
        <v>45</v>
      </c>
      <c r="J26" s="24" t="s">
        <v>153</v>
      </c>
    </row>
    <row r="27" spans="1:10" ht="15.75" x14ac:dyDescent="0.25">
      <c r="A27" s="63"/>
      <c r="B27" s="64"/>
      <c r="C27" s="64"/>
      <c r="D27" s="64" t="s">
        <v>3</v>
      </c>
      <c r="E27" s="65">
        <f t="shared" ref="E27:J27" si="0">SUM(E28,E40)</f>
        <v>304230.52</v>
      </c>
      <c r="F27" s="65">
        <f>SUM(F28,F40)</f>
        <v>342922.3</v>
      </c>
      <c r="G27" s="65">
        <v>353434.81</v>
      </c>
      <c r="H27" s="65">
        <f>SUM(H28,H40)</f>
        <v>364112</v>
      </c>
      <c r="I27" s="65">
        <f t="shared" si="0"/>
        <v>292265</v>
      </c>
      <c r="J27" s="65">
        <f t="shared" si="0"/>
        <v>293368</v>
      </c>
    </row>
    <row r="28" spans="1:10" ht="15.75" customHeight="1" x14ac:dyDescent="0.25">
      <c r="A28" s="12">
        <v>3</v>
      </c>
      <c r="B28" s="12"/>
      <c r="C28" s="12"/>
      <c r="D28" s="12" t="s">
        <v>21</v>
      </c>
      <c r="E28" s="45">
        <f>SUM(E29,E31,E38)</f>
        <v>242854.65</v>
      </c>
      <c r="F28" s="45">
        <f>SUM(F29,F31,F38)</f>
        <v>303088</v>
      </c>
      <c r="G28" s="45">
        <v>318087.81</v>
      </c>
      <c r="H28" s="45">
        <f>SUM(H29,H31,H38)</f>
        <v>345912</v>
      </c>
      <c r="I28" s="45">
        <f>SUM(I29,I31,I38)</f>
        <v>282265</v>
      </c>
      <c r="J28" s="45">
        <f>SUM(J29,J31,J38)</f>
        <v>283368</v>
      </c>
    </row>
    <row r="29" spans="1:10" ht="15.75" customHeight="1" x14ac:dyDescent="0.25">
      <c r="A29" s="12"/>
      <c r="B29" s="12">
        <v>31</v>
      </c>
      <c r="C29" s="16"/>
      <c r="D29" s="12" t="s">
        <v>22</v>
      </c>
      <c r="E29" s="45">
        <v>141041.01</v>
      </c>
      <c r="F29" s="45">
        <v>179667</v>
      </c>
      <c r="G29" s="45">
        <v>179763.51</v>
      </c>
      <c r="H29" s="45">
        <v>239957</v>
      </c>
      <c r="I29" s="45">
        <v>180565</v>
      </c>
      <c r="J29" s="45">
        <v>181468</v>
      </c>
    </row>
    <row r="30" spans="1:10" x14ac:dyDescent="0.25">
      <c r="A30" s="13"/>
      <c r="B30" s="13"/>
      <c r="C30" s="14" t="s">
        <v>55</v>
      </c>
      <c r="D30" s="14" t="s">
        <v>18</v>
      </c>
      <c r="E30" s="44">
        <v>141041.01</v>
      </c>
      <c r="F30" s="44">
        <v>148309</v>
      </c>
      <c r="G30" s="44">
        <v>179763.51</v>
      </c>
      <c r="H30" s="44">
        <v>239957</v>
      </c>
      <c r="I30" s="44">
        <v>180565</v>
      </c>
      <c r="J30" s="44">
        <v>181468</v>
      </c>
    </row>
    <row r="31" spans="1:10" x14ac:dyDescent="0.25">
      <c r="A31" s="13"/>
      <c r="B31" s="28">
        <v>32</v>
      </c>
      <c r="C31" s="14"/>
      <c r="D31" s="28" t="s">
        <v>34</v>
      </c>
      <c r="E31" s="45">
        <f>SUM(E32,E33,E34,E35,E36,E37)</f>
        <v>101062.35999999999</v>
      </c>
      <c r="F31" s="45">
        <f>SUM(F32,F33,F34,F35,F36,F37)</f>
        <v>122770</v>
      </c>
      <c r="G31" s="45">
        <v>137273.29999999999</v>
      </c>
      <c r="H31" s="45">
        <f>SUM(H32,H33,H34,H35,H36,H37)</f>
        <v>105154</v>
      </c>
      <c r="I31" s="45">
        <f>SUM(I32,I33,I34,I35,I36)</f>
        <v>101000</v>
      </c>
      <c r="J31" s="45">
        <f>SUM(J32,J33,J34,J35,J36)</f>
        <v>101200</v>
      </c>
    </row>
    <row r="32" spans="1:10" x14ac:dyDescent="0.25">
      <c r="A32" s="13"/>
      <c r="B32" s="28"/>
      <c r="C32" s="14" t="s">
        <v>55</v>
      </c>
      <c r="D32" s="13" t="s">
        <v>18</v>
      </c>
      <c r="E32" s="44">
        <v>56867.45</v>
      </c>
      <c r="F32" s="44">
        <v>58042</v>
      </c>
      <c r="G32" s="44">
        <v>62679</v>
      </c>
      <c r="H32" s="44">
        <v>62264</v>
      </c>
      <c r="I32" s="44">
        <v>55000</v>
      </c>
      <c r="J32" s="44">
        <v>55000</v>
      </c>
    </row>
    <row r="33" spans="1:10" x14ac:dyDescent="0.25">
      <c r="A33" s="13"/>
      <c r="B33" s="28"/>
      <c r="C33" s="14" t="s">
        <v>56</v>
      </c>
      <c r="D33" s="14" t="s">
        <v>49</v>
      </c>
      <c r="E33" s="44">
        <v>9161.56</v>
      </c>
      <c r="F33" s="44">
        <v>9924</v>
      </c>
      <c r="G33" s="44">
        <v>11388</v>
      </c>
      <c r="H33" s="44">
        <v>9000</v>
      </c>
      <c r="I33" s="44">
        <v>10000</v>
      </c>
      <c r="J33" s="44">
        <v>10000</v>
      </c>
    </row>
    <row r="34" spans="1:10" x14ac:dyDescent="0.25">
      <c r="A34" s="13"/>
      <c r="B34" s="28"/>
      <c r="C34" s="14" t="s">
        <v>116</v>
      </c>
      <c r="D34" s="47" t="s">
        <v>117</v>
      </c>
      <c r="E34" s="44">
        <v>3105.79</v>
      </c>
      <c r="F34" s="44">
        <v>4114</v>
      </c>
      <c r="G34" s="44">
        <v>4300</v>
      </c>
      <c r="H34" s="44">
        <v>4200</v>
      </c>
      <c r="I34" s="44">
        <v>4300</v>
      </c>
      <c r="J34" s="44">
        <v>4500</v>
      </c>
    </row>
    <row r="35" spans="1:10" x14ac:dyDescent="0.25">
      <c r="A35" s="13"/>
      <c r="B35" s="28"/>
      <c r="C35" s="14" t="s">
        <v>118</v>
      </c>
      <c r="D35" s="14" t="s">
        <v>119</v>
      </c>
      <c r="E35" s="44">
        <v>31657.56</v>
      </c>
      <c r="F35" s="44">
        <v>49990</v>
      </c>
      <c r="G35" s="44">
        <v>27990</v>
      </c>
      <c r="H35" s="44">
        <v>28990</v>
      </c>
      <c r="I35" s="44">
        <v>31000</v>
      </c>
      <c r="J35" s="44">
        <v>31000</v>
      </c>
    </row>
    <row r="36" spans="1:10" x14ac:dyDescent="0.25">
      <c r="A36" s="13"/>
      <c r="B36" s="28"/>
      <c r="C36" s="14" t="s">
        <v>139</v>
      </c>
      <c r="D36" s="14" t="s">
        <v>140</v>
      </c>
      <c r="E36" s="44">
        <v>270</v>
      </c>
      <c r="F36" s="44">
        <v>700</v>
      </c>
      <c r="G36" s="44">
        <v>700</v>
      </c>
      <c r="H36" s="44">
        <v>700</v>
      </c>
      <c r="I36" s="44">
        <v>700</v>
      </c>
      <c r="J36" s="44">
        <v>700</v>
      </c>
    </row>
    <row r="37" spans="1:10" ht="24.75" customHeight="1" x14ac:dyDescent="0.25">
      <c r="A37" s="13"/>
      <c r="B37" s="28"/>
      <c r="C37" s="14" t="s">
        <v>58</v>
      </c>
      <c r="D37" s="18" t="s">
        <v>53</v>
      </c>
      <c r="E37" s="44"/>
      <c r="F37" s="44"/>
      <c r="G37" s="44">
        <v>30216.3</v>
      </c>
      <c r="H37" s="44"/>
      <c r="I37" s="44">
        <v>0</v>
      </c>
      <c r="J37" s="44">
        <v>0</v>
      </c>
    </row>
    <row r="38" spans="1:10" ht="16.5" customHeight="1" x14ac:dyDescent="0.25">
      <c r="A38" s="13"/>
      <c r="B38" s="28">
        <v>34</v>
      </c>
      <c r="C38" s="14"/>
      <c r="D38" s="48" t="s">
        <v>54</v>
      </c>
      <c r="E38" s="45">
        <v>751.28</v>
      </c>
      <c r="F38" s="45">
        <v>651</v>
      </c>
      <c r="G38" s="45">
        <v>1051</v>
      </c>
      <c r="H38" s="45">
        <v>801</v>
      </c>
      <c r="I38" s="45">
        <v>700</v>
      </c>
      <c r="J38" s="45">
        <v>700</v>
      </c>
    </row>
    <row r="39" spans="1:10" ht="17.25" customHeight="1" x14ac:dyDescent="0.25">
      <c r="A39" s="13"/>
      <c r="B39" s="28"/>
      <c r="C39" s="14" t="s">
        <v>55</v>
      </c>
      <c r="D39" s="14" t="s">
        <v>18</v>
      </c>
      <c r="E39" s="44">
        <v>751.28</v>
      </c>
      <c r="F39" s="44">
        <v>651</v>
      </c>
      <c r="G39" s="44">
        <v>1051</v>
      </c>
      <c r="H39" s="44">
        <v>801</v>
      </c>
      <c r="I39" s="44">
        <v>700</v>
      </c>
      <c r="J39" s="44">
        <v>700</v>
      </c>
    </row>
    <row r="40" spans="1:10" s="93" customFormat="1" ht="29.25" customHeight="1" x14ac:dyDescent="0.25">
      <c r="A40" s="28">
        <v>4</v>
      </c>
      <c r="B40" s="28"/>
      <c r="C40" s="98"/>
      <c r="D40" s="98" t="s">
        <v>23</v>
      </c>
      <c r="E40" s="45">
        <f t="shared" ref="E40:I40" si="1">SUM(E41,E45)</f>
        <v>61375.869999999995</v>
      </c>
      <c r="F40" s="45">
        <f>SUM(F41,F45)</f>
        <v>39834.300000000003</v>
      </c>
      <c r="G40" s="45">
        <v>35347</v>
      </c>
      <c r="H40" s="45">
        <f>SUM(H41,H45)</f>
        <v>18200</v>
      </c>
      <c r="I40" s="45">
        <f t="shared" si="1"/>
        <v>10000</v>
      </c>
      <c r="J40" s="45">
        <v>10000</v>
      </c>
    </row>
    <row r="41" spans="1:10" s="93" customFormat="1" ht="29.25" customHeight="1" x14ac:dyDescent="0.25">
      <c r="A41" s="28"/>
      <c r="B41" s="28">
        <v>41</v>
      </c>
      <c r="C41" s="98"/>
      <c r="D41" s="98" t="s">
        <v>135</v>
      </c>
      <c r="E41" s="45">
        <f>SUM(E42,E43,E44)</f>
        <v>52423.839999999997</v>
      </c>
      <c r="F41" s="45">
        <f>SUM(F42,F43,F44)</f>
        <v>0</v>
      </c>
      <c r="G41" s="45" t="s">
        <v>175</v>
      </c>
      <c r="H41" s="45">
        <f>SUM(H42,H43,H44)</f>
        <v>0</v>
      </c>
      <c r="I41" s="45"/>
      <c r="J41" s="45"/>
    </row>
    <row r="42" spans="1:10" s="93" customFormat="1" ht="19.5" customHeight="1" x14ac:dyDescent="0.25">
      <c r="A42" s="28"/>
      <c r="B42" s="28"/>
      <c r="C42" s="14" t="s">
        <v>55</v>
      </c>
      <c r="D42" s="13" t="s">
        <v>18</v>
      </c>
      <c r="E42" s="44">
        <v>10994.5</v>
      </c>
      <c r="F42" s="44"/>
      <c r="G42" s="44">
        <v>0</v>
      </c>
      <c r="H42" s="44">
        <v>0</v>
      </c>
      <c r="I42" s="44"/>
      <c r="J42" s="44"/>
    </row>
    <row r="43" spans="1:10" s="93" customFormat="1" ht="18" customHeight="1" x14ac:dyDescent="0.25">
      <c r="A43" s="28"/>
      <c r="B43" s="28"/>
      <c r="C43" s="14" t="s">
        <v>56</v>
      </c>
      <c r="D43" s="14" t="s">
        <v>49</v>
      </c>
      <c r="E43" s="44">
        <v>1612.34</v>
      </c>
      <c r="F43" s="45"/>
      <c r="G43" s="45">
        <v>0</v>
      </c>
      <c r="H43" s="45">
        <v>0</v>
      </c>
      <c r="I43" s="45"/>
      <c r="J43" s="45"/>
    </row>
    <row r="44" spans="1:10" s="93" customFormat="1" ht="18" customHeight="1" x14ac:dyDescent="0.25">
      <c r="A44" s="28"/>
      <c r="B44" s="28"/>
      <c r="C44" s="14" t="s">
        <v>118</v>
      </c>
      <c r="D44" s="14" t="s">
        <v>119</v>
      </c>
      <c r="E44" s="44">
        <v>39817</v>
      </c>
      <c r="F44" s="44"/>
      <c r="G44" s="44" t="s">
        <v>175</v>
      </c>
      <c r="H44" s="44"/>
      <c r="I44" s="44"/>
      <c r="J44" s="44"/>
    </row>
    <row r="45" spans="1:10" ht="25.5" x14ac:dyDescent="0.25">
      <c r="A45" s="114"/>
      <c r="B45" s="15">
        <v>42</v>
      </c>
      <c r="C45" s="15"/>
      <c r="D45" s="26" t="s">
        <v>120</v>
      </c>
      <c r="E45" s="45">
        <v>8952.0300000000007</v>
      </c>
      <c r="F45" s="45">
        <f>SUM(F46,F48)</f>
        <v>39834.300000000003</v>
      </c>
      <c r="G45" s="45">
        <v>13347</v>
      </c>
      <c r="H45" s="45">
        <v>18200</v>
      </c>
      <c r="I45" s="45">
        <f>SUM(I46,I47)</f>
        <v>10000</v>
      </c>
      <c r="J45" s="45">
        <v>10000</v>
      </c>
    </row>
    <row r="46" spans="1:10" x14ac:dyDescent="0.25">
      <c r="A46" s="16"/>
      <c r="B46" s="16"/>
      <c r="C46" s="16" t="s">
        <v>55</v>
      </c>
      <c r="D46" s="13" t="s">
        <v>18</v>
      </c>
      <c r="E46" s="44">
        <v>8952.0300000000007</v>
      </c>
      <c r="F46" s="44">
        <v>9618</v>
      </c>
      <c r="G46" s="44">
        <v>13347</v>
      </c>
      <c r="H46" s="44">
        <v>18200</v>
      </c>
      <c r="I46" s="44">
        <v>10000</v>
      </c>
      <c r="J46" s="46">
        <v>10000</v>
      </c>
    </row>
    <row r="47" spans="1:10" x14ac:dyDescent="0.25">
      <c r="A47" s="16"/>
      <c r="B47" s="16"/>
      <c r="C47" s="14" t="s">
        <v>56</v>
      </c>
      <c r="D47" s="14" t="s">
        <v>49</v>
      </c>
      <c r="E47" s="44">
        <v>0</v>
      </c>
      <c r="F47" s="44"/>
      <c r="G47" s="44"/>
      <c r="H47" s="44"/>
      <c r="I47" s="44">
        <v>0</v>
      </c>
      <c r="J47" s="46">
        <v>0</v>
      </c>
    </row>
    <row r="48" spans="1:10" ht="25.5" x14ac:dyDescent="0.25">
      <c r="A48" s="16"/>
      <c r="B48" s="16"/>
      <c r="C48" s="14" t="s">
        <v>58</v>
      </c>
      <c r="D48" s="18" t="s">
        <v>64</v>
      </c>
      <c r="E48" s="44">
        <v>0</v>
      </c>
      <c r="F48" s="44">
        <v>30216.3</v>
      </c>
      <c r="G48" s="44"/>
      <c r="H48" s="44"/>
      <c r="I48" s="44">
        <v>0</v>
      </c>
      <c r="J48" s="46">
        <v>0</v>
      </c>
    </row>
  </sheetData>
  <mergeCells count="5">
    <mergeCell ref="A7:J7"/>
    <mergeCell ref="A24:J24"/>
    <mergeCell ref="A1:J1"/>
    <mergeCell ref="A3:J3"/>
    <mergeCell ref="A5:J5"/>
  </mergeCells>
  <pageMargins left="0.7" right="0.7" top="0.75" bottom="0.75" header="0.3" footer="0.3"/>
  <pageSetup paperSize="9" scale="5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5"/>
  <sheetViews>
    <sheetView workbookViewId="0">
      <selection activeCell="C13" sqref="C13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42" customHeight="1" x14ac:dyDescent="0.25">
      <c r="A1" s="138" t="s">
        <v>169</v>
      </c>
      <c r="B1" s="138"/>
      <c r="C1" s="138"/>
      <c r="D1" s="138"/>
      <c r="E1" s="138"/>
      <c r="F1" s="138"/>
    </row>
    <row r="2" spans="1:6" ht="18" customHeight="1" x14ac:dyDescent="0.25">
      <c r="A2" s="5"/>
      <c r="B2" s="5"/>
      <c r="C2" s="5"/>
      <c r="D2" s="5"/>
      <c r="E2" s="5"/>
      <c r="F2" s="5"/>
    </row>
    <row r="3" spans="1:6" ht="15.75" x14ac:dyDescent="0.25">
      <c r="A3" s="138" t="s">
        <v>31</v>
      </c>
      <c r="B3" s="138"/>
      <c r="C3" s="138"/>
      <c r="D3" s="138"/>
      <c r="E3" s="159"/>
      <c r="F3" s="159"/>
    </row>
    <row r="4" spans="1:6" ht="18" x14ac:dyDescent="0.25">
      <c r="A4" s="5"/>
      <c r="B4" s="5"/>
      <c r="C4" s="5"/>
      <c r="D4" s="5"/>
      <c r="E4" s="6"/>
      <c r="F4" s="6"/>
    </row>
    <row r="5" spans="1:6" ht="18" customHeight="1" x14ac:dyDescent="0.25">
      <c r="A5" s="138" t="s">
        <v>13</v>
      </c>
      <c r="B5" s="160"/>
      <c r="C5" s="160"/>
      <c r="D5" s="160"/>
      <c r="E5" s="160"/>
      <c r="F5" s="160"/>
    </row>
    <row r="6" spans="1:6" ht="18" x14ac:dyDescent="0.25">
      <c r="A6" s="5"/>
      <c r="B6" s="5"/>
      <c r="C6" s="5"/>
      <c r="D6" s="5"/>
      <c r="E6" s="6"/>
      <c r="F6" s="6"/>
    </row>
    <row r="7" spans="1:6" ht="15.75" x14ac:dyDescent="0.25">
      <c r="A7" s="138" t="s">
        <v>24</v>
      </c>
      <c r="B7" s="158"/>
      <c r="C7" s="158"/>
      <c r="D7" s="158"/>
      <c r="E7" s="158"/>
      <c r="F7" s="158"/>
    </row>
    <row r="8" spans="1:6" ht="18" x14ac:dyDescent="0.25">
      <c r="A8" s="5"/>
      <c r="B8" s="5"/>
      <c r="C8" s="5"/>
      <c r="D8" s="5"/>
      <c r="E8" s="6"/>
      <c r="F8" s="6"/>
    </row>
    <row r="9" spans="1:6" ht="25.5" x14ac:dyDescent="0.25">
      <c r="A9" s="24" t="s">
        <v>25</v>
      </c>
      <c r="B9" s="24" t="s">
        <v>160</v>
      </c>
      <c r="C9" s="24" t="s">
        <v>172</v>
      </c>
      <c r="D9" s="24" t="s">
        <v>165</v>
      </c>
      <c r="E9" s="24" t="s">
        <v>153</v>
      </c>
      <c r="F9" s="24" t="s">
        <v>166</v>
      </c>
    </row>
    <row r="10" spans="1:6" ht="15.75" customHeight="1" x14ac:dyDescent="0.25">
      <c r="A10" s="50" t="s">
        <v>26</v>
      </c>
      <c r="B10" s="51">
        <v>304230.52</v>
      </c>
      <c r="C10" s="51">
        <v>353434.81</v>
      </c>
      <c r="D10" s="51">
        <v>364112</v>
      </c>
      <c r="E10" s="51">
        <v>387198</v>
      </c>
      <c r="F10" s="51">
        <v>389265</v>
      </c>
    </row>
    <row r="11" spans="1:6" ht="15.75" customHeight="1" x14ac:dyDescent="0.25">
      <c r="A11" s="12" t="s">
        <v>121</v>
      </c>
      <c r="B11" s="44">
        <v>304230.52</v>
      </c>
      <c r="C11" s="44">
        <v>353434.81</v>
      </c>
      <c r="D11" s="44">
        <v>364112</v>
      </c>
      <c r="E11" s="44">
        <v>387198</v>
      </c>
      <c r="F11" s="44">
        <v>389265</v>
      </c>
    </row>
    <row r="12" spans="1:6" x14ac:dyDescent="0.25">
      <c r="A12" s="18" t="s">
        <v>122</v>
      </c>
      <c r="B12" s="44">
        <v>304230.52</v>
      </c>
      <c r="C12" s="44">
        <v>353434.81</v>
      </c>
      <c r="D12" s="44">
        <v>364112</v>
      </c>
      <c r="E12" s="44">
        <v>387198</v>
      </c>
      <c r="F12" s="44">
        <v>389265</v>
      </c>
    </row>
    <row r="13" spans="1:6" x14ac:dyDescent="0.25">
      <c r="A13" s="17"/>
      <c r="B13" s="10"/>
      <c r="C13" s="10"/>
      <c r="D13" s="10"/>
      <c r="E13" s="10"/>
      <c r="F13" s="10"/>
    </row>
    <row r="14" spans="1:6" x14ac:dyDescent="0.25">
      <c r="A14" s="12"/>
      <c r="B14" s="10"/>
      <c r="C14" s="10"/>
      <c r="D14" s="10"/>
      <c r="E14" s="10"/>
      <c r="F14" s="11"/>
    </row>
    <row r="15" spans="1:6" x14ac:dyDescent="0.25">
      <c r="A15" s="19"/>
      <c r="B15" s="10"/>
      <c r="C15" s="10"/>
      <c r="D15" s="10"/>
      <c r="E15" s="10"/>
      <c r="F15" s="11"/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6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4"/>
  <sheetViews>
    <sheetView workbookViewId="0">
      <selection activeCell="E22" sqref="E2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9" width="25.28515625" customWidth="1"/>
  </cols>
  <sheetData>
    <row r="1" spans="1:9" ht="42" customHeight="1" x14ac:dyDescent="0.25">
      <c r="A1" s="138" t="s">
        <v>167</v>
      </c>
      <c r="B1" s="138"/>
      <c r="C1" s="138"/>
      <c r="D1" s="138"/>
      <c r="E1" s="138"/>
      <c r="F1" s="138"/>
      <c r="G1" s="138"/>
      <c r="H1" s="138"/>
      <c r="I1" s="138"/>
    </row>
    <row r="2" spans="1:9" ht="18" customHeight="1" x14ac:dyDescent="0.25">
      <c r="A2" s="5"/>
      <c r="B2" s="5"/>
      <c r="C2" s="5"/>
      <c r="D2" s="5"/>
      <c r="E2" s="5"/>
      <c r="F2" s="5"/>
      <c r="G2" s="5"/>
      <c r="H2" s="5"/>
      <c r="I2" s="5"/>
    </row>
    <row r="3" spans="1:9" ht="15.75" x14ac:dyDescent="0.25">
      <c r="A3" s="138" t="s">
        <v>31</v>
      </c>
      <c r="B3" s="138"/>
      <c r="C3" s="138"/>
      <c r="D3" s="138"/>
      <c r="E3" s="138"/>
      <c r="F3" s="138"/>
      <c r="G3" s="138"/>
      <c r="H3" s="159"/>
      <c r="I3" s="159"/>
    </row>
    <row r="4" spans="1:9" ht="18" x14ac:dyDescent="0.25">
      <c r="A4" s="5"/>
      <c r="B4" s="5"/>
      <c r="C4" s="5"/>
      <c r="D4" s="5"/>
      <c r="E4" s="5"/>
      <c r="F4" s="5"/>
      <c r="G4" s="5"/>
      <c r="H4" s="6"/>
      <c r="I4" s="6"/>
    </row>
    <row r="5" spans="1:9" ht="18" customHeight="1" x14ac:dyDescent="0.25">
      <c r="A5" s="138" t="s">
        <v>27</v>
      </c>
      <c r="B5" s="160"/>
      <c r="C5" s="160"/>
      <c r="D5" s="160"/>
      <c r="E5" s="160"/>
      <c r="F5" s="160"/>
      <c r="G5" s="160"/>
      <c r="H5" s="160"/>
      <c r="I5" s="160"/>
    </row>
    <row r="6" spans="1:9" ht="18" x14ac:dyDescent="0.25">
      <c r="A6" s="5"/>
      <c r="B6" s="5"/>
      <c r="C6" s="5"/>
      <c r="D6" s="5"/>
      <c r="E6" s="5"/>
      <c r="F6" s="5"/>
      <c r="G6" s="5"/>
      <c r="H6" s="6"/>
      <c r="I6" s="6"/>
    </row>
    <row r="7" spans="1:9" ht="25.5" x14ac:dyDescent="0.25">
      <c r="A7" s="24" t="s">
        <v>14</v>
      </c>
      <c r="B7" s="23" t="s">
        <v>15</v>
      </c>
      <c r="C7" s="23" t="s">
        <v>16</v>
      </c>
      <c r="D7" s="23" t="s">
        <v>48</v>
      </c>
      <c r="E7" s="24" t="s">
        <v>160</v>
      </c>
      <c r="F7" s="24" t="s">
        <v>159</v>
      </c>
      <c r="G7" s="24" t="s">
        <v>168</v>
      </c>
      <c r="H7" s="24" t="s">
        <v>153</v>
      </c>
      <c r="I7" s="24" t="s">
        <v>166</v>
      </c>
    </row>
    <row r="8" spans="1:9" ht="25.5" x14ac:dyDescent="0.25">
      <c r="A8" s="12">
        <v>8</v>
      </c>
      <c r="B8" s="12"/>
      <c r="C8" s="12"/>
      <c r="D8" s="12" t="s">
        <v>28</v>
      </c>
      <c r="E8" s="10"/>
      <c r="F8" s="10"/>
      <c r="G8" s="10"/>
      <c r="H8" s="10"/>
      <c r="I8" s="10"/>
    </row>
    <row r="9" spans="1:9" x14ac:dyDescent="0.25">
      <c r="A9" s="12"/>
      <c r="B9" s="16">
        <v>84</v>
      </c>
      <c r="C9" s="16"/>
      <c r="D9" s="16" t="s">
        <v>35</v>
      </c>
      <c r="E9" s="10"/>
      <c r="F9" s="10"/>
      <c r="G9" s="10"/>
      <c r="H9" s="10"/>
      <c r="I9" s="10"/>
    </row>
    <row r="10" spans="1:9" ht="25.5" x14ac:dyDescent="0.25">
      <c r="A10" s="13"/>
      <c r="B10" s="13"/>
      <c r="C10" s="14">
        <v>81</v>
      </c>
      <c r="D10" s="18" t="s">
        <v>36</v>
      </c>
      <c r="E10" s="10"/>
      <c r="F10" s="10"/>
      <c r="G10" s="10"/>
      <c r="H10" s="10"/>
      <c r="I10" s="10"/>
    </row>
    <row r="11" spans="1:9" ht="25.5" x14ac:dyDescent="0.25">
      <c r="A11" s="15">
        <v>5</v>
      </c>
      <c r="B11" s="15"/>
      <c r="C11" s="15"/>
      <c r="D11" s="26" t="s">
        <v>29</v>
      </c>
      <c r="E11" s="10"/>
      <c r="F11" s="10"/>
      <c r="G11" s="10"/>
      <c r="H11" s="10"/>
      <c r="I11" s="10"/>
    </row>
    <row r="12" spans="1:9" ht="25.5" x14ac:dyDescent="0.25">
      <c r="A12" s="16"/>
      <c r="B12" s="16">
        <v>54</v>
      </c>
      <c r="C12" s="16"/>
      <c r="D12" s="27" t="s">
        <v>37</v>
      </c>
      <c r="E12" s="10"/>
      <c r="F12" s="10"/>
      <c r="G12" s="10"/>
      <c r="H12" s="10"/>
      <c r="I12" s="11"/>
    </row>
    <row r="13" spans="1:9" x14ac:dyDescent="0.25">
      <c r="A13" s="16"/>
      <c r="B13" s="16"/>
      <c r="C13" s="14">
        <v>11</v>
      </c>
      <c r="D13" s="14" t="s">
        <v>18</v>
      </c>
      <c r="E13" s="10"/>
      <c r="F13" s="10"/>
      <c r="G13" s="10"/>
      <c r="H13" s="10"/>
      <c r="I13" s="11"/>
    </row>
    <row r="14" spans="1:9" x14ac:dyDescent="0.25">
      <c r="A14" s="16"/>
      <c r="B14" s="16"/>
      <c r="C14" s="14">
        <v>31</v>
      </c>
      <c r="D14" s="14" t="s">
        <v>38</v>
      </c>
      <c r="E14" s="10"/>
      <c r="F14" s="10"/>
      <c r="G14" s="10"/>
      <c r="H14" s="10"/>
      <c r="I14" s="11"/>
    </row>
  </sheetData>
  <mergeCells count="3">
    <mergeCell ref="A1:I1"/>
    <mergeCell ref="A3:I3"/>
    <mergeCell ref="A5:I5"/>
  </mergeCells>
  <pageMargins left="0.7" right="0.7" top="0.75" bottom="0.75" header="0.3" footer="0.3"/>
  <pageSetup paperSize="9" scale="5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38"/>
  <sheetViews>
    <sheetView workbookViewId="0">
      <selection activeCell="G5" sqref="G5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10" width="25.28515625" customWidth="1"/>
  </cols>
  <sheetData>
    <row r="1" spans="1:10" ht="42" customHeight="1" x14ac:dyDescent="0.25">
      <c r="A1" s="138" t="s">
        <v>167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ht="18" x14ac:dyDescent="0.25">
      <c r="A2" s="5"/>
      <c r="B2" s="5"/>
      <c r="C2" s="5"/>
      <c r="D2" s="5"/>
      <c r="E2" s="5"/>
      <c r="F2" s="5"/>
      <c r="G2" s="5"/>
      <c r="H2" s="5"/>
      <c r="I2" s="6"/>
      <c r="J2" s="6"/>
    </row>
    <row r="3" spans="1:10" ht="18" customHeight="1" x14ac:dyDescent="0.25">
      <c r="A3" s="138" t="s">
        <v>30</v>
      </c>
      <c r="B3" s="160"/>
      <c r="C3" s="160"/>
      <c r="D3" s="160"/>
      <c r="E3" s="160"/>
      <c r="F3" s="160"/>
      <c r="G3" s="160"/>
      <c r="H3" s="160"/>
      <c r="I3" s="160"/>
      <c r="J3" s="160"/>
    </row>
    <row r="4" spans="1:10" ht="18" x14ac:dyDescent="0.25">
      <c r="A4" s="5"/>
      <c r="B4" s="5"/>
      <c r="C4" s="5"/>
      <c r="D4" s="5"/>
      <c r="E4" s="5"/>
      <c r="F4" s="5"/>
      <c r="G4" s="5"/>
      <c r="H4" s="5"/>
      <c r="I4" s="6"/>
      <c r="J4" s="6"/>
    </row>
    <row r="5" spans="1:10" ht="25.5" x14ac:dyDescent="0.25">
      <c r="A5" s="188" t="s">
        <v>32</v>
      </c>
      <c r="B5" s="189"/>
      <c r="C5" s="190"/>
      <c r="D5" s="23" t="s">
        <v>33</v>
      </c>
      <c r="E5" s="24" t="s">
        <v>160</v>
      </c>
      <c r="F5" s="24" t="s">
        <v>173</v>
      </c>
      <c r="G5" s="24" t="s">
        <v>172</v>
      </c>
      <c r="H5" s="24" t="s">
        <v>165</v>
      </c>
      <c r="I5" s="24" t="s">
        <v>153</v>
      </c>
      <c r="J5" s="24" t="s">
        <v>166</v>
      </c>
    </row>
    <row r="6" spans="1:10" ht="15.75" x14ac:dyDescent="0.25">
      <c r="A6" s="182" t="s">
        <v>123</v>
      </c>
      <c r="B6" s="183"/>
      <c r="C6" s="184"/>
      <c r="D6" s="52" t="s">
        <v>124</v>
      </c>
      <c r="E6" s="53">
        <f>SUM(E8,E16,E19,E25,E31,E34)</f>
        <v>304230.52</v>
      </c>
      <c r="F6" s="53">
        <v>342922.3</v>
      </c>
      <c r="G6" s="53">
        <v>353434.81</v>
      </c>
      <c r="H6" s="53">
        <v>364112</v>
      </c>
      <c r="I6" s="53">
        <f>I7</f>
        <v>387198</v>
      </c>
      <c r="J6" s="53">
        <f>J7</f>
        <v>389265</v>
      </c>
    </row>
    <row r="7" spans="1:10" ht="38.25" x14ac:dyDescent="0.25">
      <c r="A7" s="185" t="s">
        <v>142</v>
      </c>
      <c r="B7" s="186"/>
      <c r="C7" s="187"/>
      <c r="D7" s="30" t="s">
        <v>143</v>
      </c>
      <c r="E7" s="45">
        <f>SUM(E8,E16,E19,E25,E31,E34)</f>
        <v>304230.52</v>
      </c>
      <c r="F7" s="45">
        <v>342922.3</v>
      </c>
      <c r="G7" s="45">
        <v>353434.81</v>
      </c>
      <c r="H7" s="45">
        <f>SUM(H8,H16,H19,H25,H31,H34)</f>
        <v>364112</v>
      </c>
      <c r="I7" s="45">
        <f>SUM(I8,I16,I19,I25,I31)</f>
        <v>387198</v>
      </c>
      <c r="J7" s="45">
        <f>SUM(J8,J16,J19,J25,J31,J34)</f>
        <v>389265</v>
      </c>
    </row>
    <row r="8" spans="1:10" x14ac:dyDescent="0.25">
      <c r="A8" s="194" t="s">
        <v>100</v>
      </c>
      <c r="B8" s="195"/>
      <c r="C8" s="196"/>
      <c r="D8" s="54" t="s">
        <v>18</v>
      </c>
      <c r="E8" s="51">
        <f t="shared" ref="E8:J8" si="0">SUM(E9,E13)</f>
        <v>218606.27000000002</v>
      </c>
      <c r="F8" s="51">
        <f>SUM(F9,F13)</f>
        <v>247978</v>
      </c>
      <c r="G8" s="51">
        <v>256840.51</v>
      </c>
      <c r="H8" s="51">
        <f>SUM(H9,H13)</f>
        <v>321222</v>
      </c>
      <c r="I8" s="51">
        <f t="shared" si="0"/>
        <v>341198</v>
      </c>
      <c r="J8" s="99">
        <f t="shared" si="0"/>
        <v>343065</v>
      </c>
    </row>
    <row r="9" spans="1:10" x14ac:dyDescent="0.25">
      <c r="A9" s="164">
        <v>3</v>
      </c>
      <c r="B9" s="165"/>
      <c r="C9" s="166"/>
      <c r="D9" s="29" t="s">
        <v>21</v>
      </c>
      <c r="E9" s="44">
        <f t="shared" ref="E9:J9" si="1">SUM(E10,E11,E12)</f>
        <v>198659.74000000002</v>
      </c>
      <c r="F9" s="44">
        <f>SUM(F12,F11,F10)</f>
        <v>238360</v>
      </c>
      <c r="G9" s="44">
        <v>243493.51</v>
      </c>
      <c r="H9" s="44">
        <f>SUM(H10,H11,H12)</f>
        <v>303022</v>
      </c>
      <c r="I9" s="44">
        <f t="shared" si="1"/>
        <v>321198</v>
      </c>
      <c r="J9" s="46">
        <f t="shared" si="1"/>
        <v>323065</v>
      </c>
    </row>
    <row r="10" spans="1:10" x14ac:dyDescent="0.25">
      <c r="A10" s="167">
        <v>31</v>
      </c>
      <c r="B10" s="168"/>
      <c r="C10" s="169"/>
      <c r="D10" s="29" t="s">
        <v>22</v>
      </c>
      <c r="E10" s="44">
        <v>141041.01</v>
      </c>
      <c r="F10" s="44">
        <v>175553</v>
      </c>
      <c r="G10" s="44">
        <v>179763.51</v>
      </c>
      <c r="H10" s="125">
        <v>239957</v>
      </c>
      <c r="I10" s="44">
        <v>253298</v>
      </c>
      <c r="J10" s="46">
        <v>254565</v>
      </c>
    </row>
    <row r="11" spans="1:10" x14ac:dyDescent="0.25">
      <c r="A11" s="167">
        <v>32</v>
      </c>
      <c r="B11" s="168"/>
      <c r="C11" s="169"/>
      <c r="D11" s="29" t="s">
        <v>34</v>
      </c>
      <c r="E11" s="44">
        <v>56867.45</v>
      </c>
      <c r="F11" s="44">
        <v>62156</v>
      </c>
      <c r="G11" s="44">
        <v>62679</v>
      </c>
      <c r="H11" s="44">
        <v>62264</v>
      </c>
      <c r="I11" s="44">
        <v>67000</v>
      </c>
      <c r="J11" s="46">
        <v>67500</v>
      </c>
    </row>
    <row r="12" spans="1:10" x14ac:dyDescent="0.25">
      <c r="A12" s="89"/>
      <c r="B12" s="90">
        <v>34</v>
      </c>
      <c r="C12" s="91"/>
      <c r="D12" s="29" t="s">
        <v>54</v>
      </c>
      <c r="E12" s="44">
        <v>751.28</v>
      </c>
      <c r="F12" s="44">
        <v>651</v>
      </c>
      <c r="G12" s="44">
        <v>1051</v>
      </c>
      <c r="H12" s="44">
        <v>801</v>
      </c>
      <c r="I12" s="44">
        <v>900</v>
      </c>
      <c r="J12" s="46">
        <v>1000</v>
      </c>
    </row>
    <row r="13" spans="1:10" ht="25.5" x14ac:dyDescent="0.25">
      <c r="A13" s="92">
        <v>4</v>
      </c>
      <c r="B13" s="90"/>
      <c r="C13" s="91"/>
      <c r="D13" s="29" t="s">
        <v>23</v>
      </c>
      <c r="E13" s="44">
        <f>SUM(E14,E15)</f>
        <v>19946.53</v>
      </c>
      <c r="F13" s="44">
        <f>SUM(F15,F14)</f>
        <v>9618</v>
      </c>
      <c r="G13" s="44">
        <v>13347</v>
      </c>
      <c r="H13" s="44">
        <v>18200</v>
      </c>
      <c r="I13" s="44">
        <v>20000</v>
      </c>
      <c r="J13" s="46">
        <v>20000</v>
      </c>
    </row>
    <row r="14" spans="1:10" x14ac:dyDescent="0.25">
      <c r="A14" s="92"/>
      <c r="B14" s="90">
        <v>41</v>
      </c>
      <c r="C14" s="91"/>
      <c r="D14" s="13" t="s">
        <v>135</v>
      </c>
      <c r="E14" s="44">
        <v>10994.5</v>
      </c>
      <c r="F14" s="44"/>
      <c r="G14" s="44"/>
      <c r="H14" s="44"/>
      <c r="I14" s="44"/>
      <c r="J14" s="46"/>
    </row>
    <row r="15" spans="1:10" ht="25.5" x14ac:dyDescent="0.25">
      <c r="A15" s="89"/>
      <c r="B15" s="90">
        <v>42</v>
      </c>
      <c r="C15" s="91"/>
      <c r="D15" s="29" t="s">
        <v>57</v>
      </c>
      <c r="E15" s="44">
        <v>8952.0300000000007</v>
      </c>
      <c r="F15" s="44">
        <v>9618</v>
      </c>
      <c r="G15" s="44">
        <v>13347</v>
      </c>
      <c r="H15" s="44">
        <v>18200</v>
      </c>
      <c r="I15" s="44">
        <v>10000</v>
      </c>
      <c r="J15" s="46">
        <v>10000</v>
      </c>
    </row>
    <row r="16" spans="1:10" ht="15" customHeight="1" x14ac:dyDescent="0.25">
      <c r="A16" s="191" t="s">
        <v>101</v>
      </c>
      <c r="B16" s="192"/>
      <c r="C16" s="193"/>
      <c r="D16" s="55" t="s">
        <v>52</v>
      </c>
      <c r="E16" s="103">
        <v>3105.79</v>
      </c>
      <c r="F16" s="103">
        <f>SUM(F18)</f>
        <v>4114</v>
      </c>
      <c r="G16" s="103">
        <v>4300</v>
      </c>
      <c r="H16" s="103">
        <v>4200</v>
      </c>
      <c r="I16" s="103">
        <v>4300</v>
      </c>
      <c r="J16" s="104">
        <v>4500</v>
      </c>
    </row>
    <row r="17" spans="1:10" x14ac:dyDescent="0.25">
      <c r="A17" s="164">
        <v>3</v>
      </c>
      <c r="B17" s="165"/>
      <c r="C17" s="166"/>
      <c r="D17" s="29" t="s">
        <v>21</v>
      </c>
      <c r="E17" s="44">
        <v>3105.79</v>
      </c>
      <c r="F17" s="44">
        <v>4114</v>
      </c>
      <c r="G17" s="44">
        <v>4300</v>
      </c>
      <c r="H17" s="44">
        <v>4200</v>
      </c>
      <c r="I17" s="44">
        <v>4300</v>
      </c>
      <c r="J17" s="46">
        <v>4500</v>
      </c>
    </row>
    <row r="18" spans="1:10" x14ac:dyDescent="0.25">
      <c r="A18" s="167">
        <v>32</v>
      </c>
      <c r="B18" s="168"/>
      <c r="C18" s="169"/>
      <c r="D18" s="29" t="s">
        <v>34</v>
      </c>
      <c r="E18" s="44">
        <v>3105.79</v>
      </c>
      <c r="F18" s="44">
        <v>4114</v>
      </c>
      <c r="G18" s="44">
        <v>4300</v>
      </c>
      <c r="H18" s="44">
        <v>4200</v>
      </c>
      <c r="I18" s="44">
        <v>4300</v>
      </c>
      <c r="J18" s="46">
        <v>4500</v>
      </c>
    </row>
    <row r="19" spans="1:10" x14ac:dyDescent="0.25">
      <c r="A19" s="173" t="s">
        <v>60</v>
      </c>
      <c r="B19" s="174"/>
      <c r="C19" s="175"/>
      <c r="D19" s="58" t="s">
        <v>49</v>
      </c>
      <c r="E19" s="59">
        <f>SUM(E20,E22)</f>
        <v>10773.9</v>
      </c>
      <c r="F19" s="59">
        <f>SUM(F20,F22)</f>
        <v>9924</v>
      </c>
      <c r="G19" s="59">
        <v>11388</v>
      </c>
      <c r="H19" s="59">
        <v>9000</v>
      </c>
      <c r="I19" s="59">
        <f>I20</f>
        <v>10000</v>
      </c>
      <c r="J19" s="100">
        <f>J20</f>
        <v>10000</v>
      </c>
    </row>
    <row r="20" spans="1:10" x14ac:dyDescent="0.25">
      <c r="A20" s="164">
        <v>3</v>
      </c>
      <c r="B20" s="165"/>
      <c r="C20" s="166"/>
      <c r="D20" s="29" t="s">
        <v>21</v>
      </c>
      <c r="E20" s="44">
        <v>9161.56</v>
      </c>
      <c r="F20" s="44">
        <v>9924</v>
      </c>
      <c r="G20" s="44">
        <v>11388</v>
      </c>
      <c r="H20" s="44">
        <v>9000</v>
      </c>
      <c r="I20" s="44">
        <v>10000</v>
      </c>
      <c r="J20" s="46">
        <v>10000</v>
      </c>
    </row>
    <row r="21" spans="1:10" x14ac:dyDescent="0.25">
      <c r="A21" s="167">
        <v>32</v>
      </c>
      <c r="B21" s="168"/>
      <c r="C21" s="169"/>
      <c r="D21" s="29" t="s">
        <v>34</v>
      </c>
      <c r="E21" s="44">
        <v>9161.56</v>
      </c>
      <c r="F21" s="44">
        <v>9924</v>
      </c>
      <c r="G21" s="44">
        <v>11388</v>
      </c>
      <c r="H21" s="44">
        <v>9000</v>
      </c>
      <c r="I21" s="44">
        <v>10000</v>
      </c>
      <c r="J21" s="46">
        <v>10000</v>
      </c>
    </row>
    <row r="22" spans="1:10" ht="25.5" x14ac:dyDescent="0.25">
      <c r="A22" s="179">
        <v>4</v>
      </c>
      <c r="B22" s="180"/>
      <c r="C22" s="181"/>
      <c r="D22" s="29" t="s">
        <v>23</v>
      </c>
      <c r="E22" s="44">
        <v>1612.34</v>
      </c>
      <c r="F22" s="44">
        <v>0</v>
      </c>
      <c r="G22" s="44"/>
      <c r="H22" s="44"/>
      <c r="I22" s="44">
        <v>0</v>
      </c>
      <c r="J22" s="46">
        <v>0</v>
      </c>
    </row>
    <row r="23" spans="1:10" ht="25.5" x14ac:dyDescent="0.25">
      <c r="A23" s="130"/>
      <c r="B23" s="112">
        <v>41</v>
      </c>
      <c r="C23" s="131"/>
      <c r="D23" s="29" t="s">
        <v>135</v>
      </c>
      <c r="E23" s="44">
        <v>1612.34</v>
      </c>
      <c r="F23" s="44"/>
      <c r="G23" s="44"/>
      <c r="H23" s="44"/>
      <c r="I23" s="44"/>
      <c r="J23" s="46"/>
    </row>
    <row r="24" spans="1:10" x14ac:dyDescent="0.25">
      <c r="A24" s="111"/>
      <c r="B24" s="112">
        <v>42</v>
      </c>
      <c r="C24" s="113"/>
      <c r="D24" s="13" t="s">
        <v>57</v>
      </c>
      <c r="E24" s="44">
        <v>0</v>
      </c>
      <c r="F24" s="44">
        <v>0</v>
      </c>
      <c r="G24" s="44"/>
      <c r="H24" s="44"/>
      <c r="I24" s="44">
        <v>0</v>
      </c>
      <c r="J24" s="46">
        <v>0</v>
      </c>
    </row>
    <row r="25" spans="1:10" x14ac:dyDescent="0.25">
      <c r="A25" s="176" t="s">
        <v>125</v>
      </c>
      <c r="B25" s="177"/>
      <c r="C25" s="178"/>
      <c r="D25" s="57" t="s">
        <v>119</v>
      </c>
      <c r="E25" s="101">
        <f>SUM(E26,E28)</f>
        <v>71474.559999999998</v>
      </c>
      <c r="F25" s="101">
        <f>SUM(F26,F28)</f>
        <v>49990</v>
      </c>
      <c r="G25" s="101">
        <v>49990</v>
      </c>
      <c r="H25" s="101">
        <v>28990</v>
      </c>
      <c r="I25" s="101">
        <v>31000</v>
      </c>
      <c r="J25" s="102">
        <v>31000</v>
      </c>
    </row>
    <row r="26" spans="1:10" x14ac:dyDescent="0.25">
      <c r="A26" s="164">
        <v>3</v>
      </c>
      <c r="B26" s="165"/>
      <c r="C26" s="166"/>
      <c r="D26" s="29" t="s">
        <v>21</v>
      </c>
      <c r="E26" s="44">
        <v>31657.56</v>
      </c>
      <c r="F26" s="44">
        <v>27990</v>
      </c>
      <c r="G26" s="44">
        <v>27990</v>
      </c>
      <c r="H26" s="44">
        <v>28990</v>
      </c>
      <c r="I26" s="44">
        <v>31000</v>
      </c>
      <c r="J26" s="46">
        <v>31000</v>
      </c>
    </row>
    <row r="27" spans="1:10" x14ac:dyDescent="0.25">
      <c r="A27" s="167">
        <v>32</v>
      </c>
      <c r="B27" s="168"/>
      <c r="C27" s="169"/>
      <c r="D27" s="29" t="s">
        <v>34</v>
      </c>
      <c r="E27" s="44">
        <v>31657.56</v>
      </c>
      <c r="F27" s="44">
        <v>27990</v>
      </c>
      <c r="G27" s="44">
        <v>27990</v>
      </c>
      <c r="H27" s="44">
        <v>28990</v>
      </c>
      <c r="I27" s="44">
        <v>31000</v>
      </c>
      <c r="J27" s="46">
        <v>31000</v>
      </c>
    </row>
    <row r="28" spans="1:10" ht="25.5" x14ac:dyDescent="0.25">
      <c r="A28" s="92">
        <v>4</v>
      </c>
      <c r="B28" s="90"/>
      <c r="C28" s="91"/>
      <c r="D28" s="29" t="s">
        <v>23</v>
      </c>
      <c r="E28" s="44">
        <v>39817</v>
      </c>
      <c r="F28" s="44">
        <f>SUM(F29,F30)</f>
        <v>22000</v>
      </c>
      <c r="G28" s="44">
        <v>22000</v>
      </c>
      <c r="H28" s="44"/>
      <c r="I28" s="44">
        <v>0</v>
      </c>
      <c r="J28" s="46">
        <v>0</v>
      </c>
    </row>
    <row r="29" spans="1:10" x14ac:dyDescent="0.25">
      <c r="A29" s="92"/>
      <c r="B29" s="90">
        <v>41</v>
      </c>
      <c r="C29" s="91"/>
      <c r="D29" s="13" t="s">
        <v>135</v>
      </c>
      <c r="E29" s="44">
        <v>39817</v>
      </c>
      <c r="F29" s="44">
        <v>22000</v>
      </c>
      <c r="G29" s="44">
        <v>22000</v>
      </c>
      <c r="H29" s="44"/>
      <c r="I29" s="44"/>
      <c r="J29" s="46"/>
    </row>
    <row r="30" spans="1:10" x14ac:dyDescent="0.25">
      <c r="A30" s="89"/>
      <c r="B30" s="90">
        <v>42</v>
      </c>
      <c r="C30" s="91"/>
      <c r="D30" s="13" t="s">
        <v>57</v>
      </c>
      <c r="E30" s="44"/>
      <c r="F30" s="44">
        <v>0</v>
      </c>
      <c r="G30" s="44">
        <v>0</v>
      </c>
      <c r="H30" s="44"/>
      <c r="I30" s="44">
        <v>0</v>
      </c>
      <c r="J30" s="46">
        <v>0</v>
      </c>
    </row>
    <row r="31" spans="1:10" ht="15" customHeight="1" x14ac:dyDescent="0.25">
      <c r="A31" s="170" t="s">
        <v>125</v>
      </c>
      <c r="B31" s="171"/>
      <c r="C31" s="172"/>
      <c r="D31" s="115" t="s">
        <v>140</v>
      </c>
      <c r="E31" s="132">
        <v>270</v>
      </c>
      <c r="F31" s="116">
        <v>700</v>
      </c>
      <c r="G31" s="116">
        <v>700</v>
      </c>
      <c r="H31" s="116">
        <v>700</v>
      </c>
      <c r="I31" s="116">
        <v>700</v>
      </c>
      <c r="J31" s="117">
        <v>700</v>
      </c>
    </row>
    <row r="32" spans="1:10" x14ac:dyDescent="0.25">
      <c r="A32" s="89">
        <v>3</v>
      </c>
      <c r="B32" s="90"/>
      <c r="C32" s="91"/>
      <c r="D32" s="29" t="s">
        <v>21</v>
      </c>
      <c r="E32" s="44">
        <v>270</v>
      </c>
      <c r="F32" s="44">
        <v>700</v>
      </c>
      <c r="G32" s="44">
        <v>700</v>
      </c>
      <c r="H32" s="44">
        <v>700</v>
      </c>
      <c r="I32" s="44">
        <v>700</v>
      </c>
      <c r="J32" s="46">
        <v>700</v>
      </c>
    </row>
    <row r="33" spans="1:10" x14ac:dyDescent="0.25">
      <c r="A33" s="89"/>
      <c r="B33" s="90">
        <v>32</v>
      </c>
      <c r="C33" s="91"/>
      <c r="D33" s="29" t="s">
        <v>34</v>
      </c>
      <c r="E33" s="44">
        <v>270</v>
      </c>
      <c r="F33" s="44">
        <v>700</v>
      </c>
      <c r="G33" s="44">
        <v>700</v>
      </c>
      <c r="H33" s="44">
        <v>700</v>
      </c>
      <c r="I33" s="44">
        <v>700</v>
      </c>
      <c r="J33" s="46">
        <v>700</v>
      </c>
    </row>
    <row r="34" spans="1:10" ht="25.5" x14ac:dyDescent="0.25">
      <c r="A34" s="161" t="s">
        <v>61</v>
      </c>
      <c r="B34" s="162"/>
      <c r="C34" s="163"/>
      <c r="D34" s="49" t="s">
        <v>59</v>
      </c>
      <c r="E34" s="56"/>
      <c r="F34" s="56">
        <v>30216.3</v>
      </c>
      <c r="G34" s="56">
        <v>30216.3</v>
      </c>
      <c r="H34" s="56"/>
      <c r="I34" s="56">
        <v>0</v>
      </c>
      <c r="J34" s="109">
        <v>0</v>
      </c>
    </row>
    <row r="35" spans="1:10" s="108" customFormat="1" x14ac:dyDescent="0.25">
      <c r="A35" s="110" t="s">
        <v>126</v>
      </c>
      <c r="B35" s="106"/>
      <c r="C35" s="107"/>
      <c r="D35" s="29" t="s">
        <v>21</v>
      </c>
      <c r="E35" s="44"/>
      <c r="F35" s="44">
        <v>30216.3</v>
      </c>
      <c r="G35" s="44">
        <v>30216.3</v>
      </c>
      <c r="H35" s="44"/>
      <c r="I35" s="44"/>
      <c r="J35" s="46"/>
    </row>
    <row r="36" spans="1:10" s="108" customFormat="1" x14ac:dyDescent="0.25">
      <c r="A36" s="105"/>
      <c r="B36" s="106"/>
      <c r="C36" s="107" t="s">
        <v>127</v>
      </c>
      <c r="D36" s="29" t="s">
        <v>34</v>
      </c>
      <c r="E36" s="44"/>
      <c r="F36" s="44">
        <v>30216.3</v>
      </c>
      <c r="G36" s="44">
        <v>30216.3</v>
      </c>
      <c r="H36" s="44"/>
      <c r="I36" s="44"/>
      <c r="J36" s="46"/>
    </row>
    <row r="37" spans="1:10" ht="25.5" x14ac:dyDescent="0.25">
      <c r="A37" s="164">
        <v>4</v>
      </c>
      <c r="B37" s="165"/>
      <c r="C37" s="166"/>
      <c r="D37" s="29" t="s">
        <v>23</v>
      </c>
      <c r="E37" s="44"/>
      <c r="F37" s="10"/>
      <c r="G37" s="10"/>
      <c r="H37" s="10"/>
      <c r="I37" s="10"/>
      <c r="J37" s="11"/>
    </row>
    <row r="38" spans="1:10" ht="25.5" x14ac:dyDescent="0.25">
      <c r="A38" s="167">
        <v>42</v>
      </c>
      <c r="B38" s="168"/>
      <c r="C38" s="169"/>
      <c r="D38" s="29" t="s">
        <v>57</v>
      </c>
      <c r="E38" s="44"/>
      <c r="F38" s="10"/>
      <c r="G38" s="10"/>
      <c r="H38" s="10"/>
      <c r="I38" s="10"/>
      <c r="J38" s="11"/>
    </row>
  </sheetData>
  <mergeCells count="23">
    <mergeCell ref="A18:C18"/>
    <mergeCell ref="A16:C16"/>
    <mergeCell ref="A8:C8"/>
    <mergeCell ref="A9:C9"/>
    <mergeCell ref="A10:C10"/>
    <mergeCell ref="A11:C11"/>
    <mergeCell ref="A17:C17"/>
    <mergeCell ref="A6:C6"/>
    <mergeCell ref="A7:C7"/>
    <mergeCell ref="A1:J1"/>
    <mergeCell ref="A3:J3"/>
    <mergeCell ref="A5:C5"/>
    <mergeCell ref="A19:C19"/>
    <mergeCell ref="A20:C20"/>
    <mergeCell ref="A21:C21"/>
    <mergeCell ref="A25:C25"/>
    <mergeCell ref="A22:C22"/>
    <mergeCell ref="A34:C34"/>
    <mergeCell ref="A37:C37"/>
    <mergeCell ref="A38:C38"/>
    <mergeCell ref="A26:C26"/>
    <mergeCell ref="A27:C27"/>
    <mergeCell ref="A31:C31"/>
  </mergeCells>
  <pageMargins left="0.7" right="0.7" top="0.75" bottom="0.75" header="0.3" footer="0.3"/>
  <pageSetup paperSize="9" scale="6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72"/>
  <sheetViews>
    <sheetView tabSelected="1" topLeftCell="A52" workbookViewId="0">
      <selection activeCell="H79" sqref="H79"/>
    </sheetView>
  </sheetViews>
  <sheetFormatPr defaultRowHeight="15" x14ac:dyDescent="0.25"/>
  <cols>
    <col min="1" max="1" width="13.28515625" customWidth="1"/>
    <col min="2" max="2" width="39" customWidth="1"/>
    <col min="3" max="3" width="17.140625" customWidth="1"/>
    <col min="4" max="4" width="14.5703125" customWidth="1"/>
    <col min="5" max="5" width="10.140625" customWidth="1"/>
    <col min="6" max="6" width="10.5703125" customWidth="1"/>
    <col min="7" max="9" width="10.28515625" customWidth="1"/>
    <col min="10" max="10" width="11.42578125" customWidth="1"/>
    <col min="11" max="11" width="1" hidden="1" customWidth="1"/>
    <col min="12" max="12" width="2.140625" hidden="1" customWidth="1"/>
  </cols>
  <sheetData>
    <row r="1" spans="1:12" ht="18" x14ac:dyDescent="0.25">
      <c r="A1" s="197" t="s">
        <v>163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</row>
    <row r="2" spans="1:12" x14ac:dyDescent="0.25">
      <c r="A2" s="70"/>
      <c r="B2" s="71"/>
      <c r="C2" s="71"/>
      <c r="D2" s="71"/>
      <c r="E2" s="71"/>
      <c r="F2" s="71"/>
      <c r="G2" s="71"/>
      <c r="H2" s="71"/>
      <c r="I2" s="71"/>
      <c r="J2" s="71" t="s">
        <v>99</v>
      </c>
      <c r="K2" s="71"/>
      <c r="L2" s="71"/>
    </row>
    <row r="3" spans="1:12" ht="85.5" customHeight="1" x14ac:dyDescent="0.25">
      <c r="A3" s="72" t="s">
        <v>32</v>
      </c>
      <c r="B3" s="72" t="s">
        <v>48</v>
      </c>
      <c r="C3" s="72" t="s">
        <v>164</v>
      </c>
      <c r="D3" s="72" t="s">
        <v>106</v>
      </c>
      <c r="E3" s="72" t="s">
        <v>38</v>
      </c>
      <c r="F3" s="72" t="s">
        <v>104</v>
      </c>
      <c r="G3" s="72" t="s">
        <v>105</v>
      </c>
      <c r="H3" s="72" t="s">
        <v>131</v>
      </c>
      <c r="I3" s="72" t="s">
        <v>132</v>
      </c>
      <c r="J3" s="72"/>
      <c r="K3" s="72" t="s">
        <v>66</v>
      </c>
      <c r="L3" s="72" t="s">
        <v>36</v>
      </c>
    </row>
    <row r="4" spans="1:12" ht="15.75" x14ac:dyDescent="0.25">
      <c r="A4" s="198" t="s">
        <v>67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</row>
    <row r="5" spans="1:12" ht="15.75" x14ac:dyDescent="0.25">
      <c r="A5" s="200" t="s">
        <v>128</v>
      </c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</row>
    <row r="6" spans="1:12" x14ac:dyDescent="0.25">
      <c r="A6" s="73"/>
      <c r="B6" s="74"/>
      <c r="C6" s="75"/>
      <c r="D6" s="75"/>
      <c r="E6" s="75"/>
      <c r="F6" s="75"/>
      <c r="G6" s="75"/>
      <c r="H6" s="75"/>
      <c r="I6" s="75"/>
      <c r="J6" s="75"/>
      <c r="K6" s="75"/>
      <c r="L6" s="75"/>
    </row>
    <row r="7" spans="1:12" ht="28.5" customHeight="1" x14ac:dyDescent="0.25">
      <c r="A7" s="76" t="s">
        <v>114</v>
      </c>
      <c r="B7" s="77" t="s">
        <v>113</v>
      </c>
      <c r="C7" s="78"/>
      <c r="D7" s="78"/>
      <c r="E7" s="78"/>
      <c r="F7" s="78"/>
      <c r="G7" s="78"/>
      <c r="H7" s="78"/>
      <c r="I7" s="78"/>
      <c r="J7" s="78"/>
      <c r="K7" s="78"/>
      <c r="L7" s="78"/>
    </row>
    <row r="8" spans="1:12" ht="35.25" customHeight="1" x14ac:dyDescent="0.25">
      <c r="A8" s="86" t="s">
        <v>129</v>
      </c>
      <c r="B8" s="87" t="s">
        <v>130</v>
      </c>
      <c r="C8" s="128">
        <f>SUM(C9,C57)</f>
        <v>364112</v>
      </c>
      <c r="D8" s="88">
        <f>SUM(D9,D57)</f>
        <v>325422</v>
      </c>
      <c r="E8" s="88">
        <f>E9+E57</f>
        <v>9000</v>
      </c>
      <c r="F8" s="88">
        <f>F9+F57</f>
        <v>16000</v>
      </c>
      <c r="G8" s="88">
        <f>G9+G57</f>
        <v>4990</v>
      </c>
      <c r="H8" s="88">
        <v>8000</v>
      </c>
      <c r="I8" s="88">
        <v>700</v>
      </c>
      <c r="J8" s="122"/>
      <c r="K8" s="79"/>
      <c r="L8" s="79"/>
    </row>
    <row r="9" spans="1:12" ht="15" customHeight="1" x14ac:dyDescent="0.25">
      <c r="A9" s="73">
        <v>3</v>
      </c>
      <c r="B9" s="77" t="s">
        <v>21</v>
      </c>
      <c r="C9" s="123">
        <f>SUM(C10,C17,C53)</f>
        <v>345912</v>
      </c>
      <c r="D9" s="79">
        <f>SUM(D10,D17,D53)</f>
        <v>307222</v>
      </c>
      <c r="E9" s="79">
        <f>E10+E17+E53</f>
        <v>9000</v>
      </c>
      <c r="F9" s="79">
        <f>F10+F17+F53</f>
        <v>16000</v>
      </c>
      <c r="G9" s="79">
        <f>G10+G17+G53</f>
        <v>4990</v>
      </c>
      <c r="H9" s="79">
        <v>8000</v>
      </c>
      <c r="I9" s="124">
        <v>700</v>
      </c>
      <c r="J9" s="123"/>
      <c r="K9" s="79"/>
      <c r="L9" s="79"/>
    </row>
    <row r="10" spans="1:12" ht="15" customHeight="1" x14ac:dyDescent="0.25">
      <c r="A10" s="73">
        <v>31</v>
      </c>
      <c r="B10" s="77" t="s">
        <v>22</v>
      </c>
      <c r="C10" s="79">
        <f>SUM(C11,C13,C15)</f>
        <v>239957</v>
      </c>
      <c r="D10" s="79">
        <f>SUM(D11,D13,D15)</f>
        <v>239957</v>
      </c>
      <c r="E10" s="79">
        <f>SUM(E11,E13,E15)</f>
        <v>0</v>
      </c>
      <c r="F10" s="79"/>
      <c r="G10" s="79">
        <f>G11+G13+G15</f>
        <v>0</v>
      </c>
      <c r="H10" s="79"/>
      <c r="I10" s="79"/>
      <c r="J10" s="79"/>
      <c r="K10" s="79"/>
      <c r="L10" s="79"/>
    </row>
    <row r="11" spans="1:12" ht="15" customHeight="1" x14ac:dyDescent="0.25">
      <c r="A11" s="73">
        <v>311</v>
      </c>
      <c r="B11" s="77" t="s">
        <v>68</v>
      </c>
      <c r="C11" s="124">
        <v>197560</v>
      </c>
      <c r="D11" s="79">
        <v>197560</v>
      </c>
      <c r="E11" s="79">
        <v>0</v>
      </c>
      <c r="F11" s="80"/>
      <c r="G11" s="79">
        <v>0</v>
      </c>
      <c r="H11" s="79"/>
      <c r="I11" s="79"/>
      <c r="J11" s="80"/>
      <c r="K11" s="80"/>
      <c r="L11" s="80"/>
    </row>
    <row r="12" spans="1:12" ht="15" customHeight="1" x14ac:dyDescent="0.25">
      <c r="A12" s="81">
        <v>3111</v>
      </c>
      <c r="B12" s="74" t="s">
        <v>69</v>
      </c>
      <c r="C12" s="82">
        <v>197560</v>
      </c>
      <c r="D12" s="82">
        <v>197560</v>
      </c>
      <c r="E12" s="80"/>
      <c r="F12" s="80"/>
      <c r="G12" s="82"/>
      <c r="H12" s="82"/>
      <c r="I12" s="82"/>
      <c r="J12" s="80"/>
      <c r="K12" s="80"/>
      <c r="L12" s="80"/>
    </row>
    <row r="13" spans="1:12" ht="15" customHeight="1" x14ac:dyDescent="0.25">
      <c r="A13" s="73">
        <v>312</v>
      </c>
      <c r="B13" s="74" t="s">
        <v>70</v>
      </c>
      <c r="C13" s="79">
        <v>9586</v>
      </c>
      <c r="D13" s="79">
        <v>9586</v>
      </c>
      <c r="E13" s="79">
        <f>E14</f>
        <v>0</v>
      </c>
      <c r="F13" s="80"/>
      <c r="G13" s="79">
        <f>G14</f>
        <v>0</v>
      </c>
      <c r="H13" s="79"/>
      <c r="I13" s="79"/>
      <c r="J13" s="80"/>
      <c r="K13" s="80"/>
      <c r="L13" s="80"/>
    </row>
    <row r="14" spans="1:12" ht="15" customHeight="1" x14ac:dyDescent="0.25">
      <c r="A14" s="81">
        <v>3121</v>
      </c>
      <c r="B14" s="74" t="s">
        <v>70</v>
      </c>
      <c r="C14" s="82">
        <v>9586</v>
      </c>
      <c r="D14" s="82">
        <v>9586</v>
      </c>
      <c r="E14" s="80"/>
      <c r="F14" s="80"/>
      <c r="G14" s="80"/>
      <c r="H14" s="80"/>
      <c r="I14" s="80"/>
      <c r="J14" s="80"/>
      <c r="K14" s="80"/>
      <c r="L14" s="80"/>
    </row>
    <row r="15" spans="1:12" ht="15" customHeight="1" x14ac:dyDescent="0.25">
      <c r="A15" s="73">
        <v>313</v>
      </c>
      <c r="B15" s="74" t="s">
        <v>71</v>
      </c>
      <c r="C15" s="79">
        <v>32811</v>
      </c>
      <c r="D15" s="79">
        <v>32811</v>
      </c>
      <c r="E15" s="79">
        <v>0</v>
      </c>
      <c r="F15" s="80"/>
      <c r="G15" s="80"/>
      <c r="H15" s="80"/>
      <c r="I15" s="80"/>
      <c r="J15" s="80"/>
      <c r="K15" s="80"/>
      <c r="L15" s="80"/>
    </row>
    <row r="16" spans="1:12" ht="15" customHeight="1" x14ac:dyDescent="0.25">
      <c r="A16" s="81">
        <v>3132</v>
      </c>
      <c r="B16" s="74" t="s">
        <v>72</v>
      </c>
      <c r="C16" s="82">
        <v>32811</v>
      </c>
      <c r="D16" s="80">
        <v>32811</v>
      </c>
      <c r="E16" s="80"/>
      <c r="F16" s="80"/>
      <c r="G16" s="80"/>
      <c r="H16" s="80"/>
      <c r="I16" s="80"/>
      <c r="J16" s="80"/>
      <c r="K16" s="80"/>
      <c r="L16" s="80"/>
    </row>
    <row r="17" spans="1:12" ht="15" customHeight="1" x14ac:dyDescent="0.25">
      <c r="A17" s="73">
        <v>32</v>
      </c>
      <c r="B17" s="77" t="s">
        <v>34</v>
      </c>
      <c r="C17" s="123">
        <f>SUM(D17,E17,F17,G17,H17,I17,J17)</f>
        <v>105154</v>
      </c>
      <c r="D17" s="79">
        <f>SUM(D18,D22,D33,D47)</f>
        <v>66464</v>
      </c>
      <c r="E17" s="79">
        <f>SUM(E18,E22,E33,E47)</f>
        <v>9000</v>
      </c>
      <c r="F17" s="79">
        <f>SUM(F18,F22,F33,F47)</f>
        <v>16000</v>
      </c>
      <c r="G17" s="79">
        <f>SUM(G18,G22,G33,G47)</f>
        <v>4990</v>
      </c>
      <c r="H17" s="79">
        <f>SUM(H22,H33)</f>
        <v>8000</v>
      </c>
      <c r="I17" s="124">
        <v>700</v>
      </c>
      <c r="J17" s="123"/>
      <c r="K17" s="79"/>
      <c r="L17" s="79"/>
    </row>
    <row r="18" spans="1:12" ht="15" customHeight="1" x14ac:dyDescent="0.25">
      <c r="A18" s="73">
        <v>321</v>
      </c>
      <c r="B18" s="77" t="s">
        <v>73</v>
      </c>
      <c r="C18" s="79">
        <f>SUM(C19,C20,C21)</f>
        <v>6744</v>
      </c>
      <c r="D18" s="79">
        <f>D19+D20+D21</f>
        <v>6744</v>
      </c>
      <c r="E18" s="79">
        <f>E19+E20+E21</f>
        <v>0</v>
      </c>
      <c r="F18" s="80"/>
      <c r="G18" s="79">
        <f>G19+G20+G21</f>
        <v>0</v>
      </c>
      <c r="H18" s="79"/>
      <c r="I18" s="79"/>
      <c r="J18" s="80"/>
      <c r="K18" s="80"/>
      <c r="L18" s="80"/>
    </row>
    <row r="19" spans="1:12" ht="15" customHeight="1" x14ac:dyDescent="0.25">
      <c r="A19" s="81">
        <v>3211</v>
      </c>
      <c r="B19" s="74" t="s">
        <v>74</v>
      </c>
      <c r="C19" s="82">
        <v>1300</v>
      </c>
      <c r="D19" s="82">
        <v>1300</v>
      </c>
      <c r="E19" s="82"/>
      <c r="F19" s="80"/>
      <c r="G19" s="80"/>
      <c r="H19" s="80"/>
      <c r="I19" s="80"/>
      <c r="J19" s="80"/>
      <c r="K19" s="80"/>
      <c r="L19" s="80"/>
    </row>
    <row r="20" spans="1:12" ht="15" customHeight="1" x14ac:dyDescent="0.25">
      <c r="A20" s="81">
        <v>3212</v>
      </c>
      <c r="B20" s="74" t="s">
        <v>75</v>
      </c>
      <c r="C20" s="82">
        <v>4509</v>
      </c>
      <c r="D20" s="80">
        <v>4509</v>
      </c>
      <c r="E20" s="80"/>
      <c r="F20" s="80"/>
      <c r="G20" s="80"/>
      <c r="H20" s="80"/>
      <c r="I20" s="80"/>
      <c r="J20" s="80"/>
      <c r="K20" s="80"/>
      <c r="L20" s="80"/>
    </row>
    <row r="21" spans="1:12" ht="15" customHeight="1" x14ac:dyDescent="0.25">
      <c r="A21" s="81">
        <v>3213</v>
      </c>
      <c r="B21" s="74" t="s">
        <v>76</v>
      </c>
      <c r="C21" s="82">
        <v>935</v>
      </c>
      <c r="D21" s="82">
        <v>935</v>
      </c>
      <c r="E21" s="82"/>
      <c r="F21" s="80"/>
      <c r="G21" s="80"/>
      <c r="H21" s="80"/>
      <c r="I21" s="80"/>
      <c r="J21" s="80"/>
      <c r="K21" s="80"/>
      <c r="L21" s="80"/>
    </row>
    <row r="22" spans="1:12" ht="15" customHeight="1" x14ac:dyDescent="0.25">
      <c r="A22" s="73">
        <v>322</v>
      </c>
      <c r="B22" s="77" t="s">
        <v>77</v>
      </c>
      <c r="C22" s="79">
        <f>SUM(C23,C24,C25,C26,C27,C28,C29,C30,C31,C32)</f>
        <v>24963</v>
      </c>
      <c r="D22" s="79">
        <f>SUM(D23,D24,D25,D26,D27,D28,D29,D30,D31,D32)</f>
        <v>17563</v>
      </c>
      <c r="E22" s="79">
        <f>SUM(E23,E24,E25,E26,E27,E28,E29,E30,E31,E32)</f>
        <v>4000</v>
      </c>
      <c r="F22" s="79">
        <f t="shared" ref="F22:H22" si="0">SUM(F23,F24,F25,F26,F27,F28,F29,F30,F31)</f>
        <v>2000</v>
      </c>
      <c r="G22" s="79">
        <f t="shared" si="0"/>
        <v>0</v>
      </c>
      <c r="H22" s="79">
        <f t="shared" si="0"/>
        <v>1000</v>
      </c>
      <c r="I22" s="124">
        <v>400</v>
      </c>
      <c r="J22" s="79"/>
      <c r="K22" s="80"/>
      <c r="L22" s="80"/>
    </row>
    <row r="23" spans="1:12" ht="15" customHeight="1" x14ac:dyDescent="0.25">
      <c r="A23" s="81">
        <v>3221</v>
      </c>
      <c r="B23" s="74" t="s">
        <v>78</v>
      </c>
      <c r="C23" s="80">
        <v>2400</v>
      </c>
      <c r="D23" s="80">
        <v>2400</v>
      </c>
      <c r="E23" s="80"/>
      <c r="F23" s="80"/>
      <c r="G23" s="80"/>
      <c r="H23" s="80"/>
      <c r="I23" s="80"/>
      <c r="J23" s="80"/>
      <c r="K23" s="80"/>
      <c r="L23" s="80"/>
    </row>
    <row r="24" spans="1:12" ht="15" customHeight="1" x14ac:dyDescent="0.25">
      <c r="A24" s="81">
        <v>3222</v>
      </c>
      <c r="B24" s="74" t="s">
        <v>79</v>
      </c>
      <c r="C24" s="80">
        <v>663</v>
      </c>
      <c r="D24" s="80">
        <v>663</v>
      </c>
      <c r="E24" s="80"/>
      <c r="F24" s="80"/>
      <c r="G24" s="80"/>
      <c r="H24" s="80"/>
      <c r="I24" s="80"/>
      <c r="J24" s="80"/>
      <c r="K24" s="80"/>
      <c r="L24" s="80"/>
    </row>
    <row r="25" spans="1:12" ht="15" customHeight="1" x14ac:dyDescent="0.25">
      <c r="A25" s="81">
        <v>3222</v>
      </c>
      <c r="B25" s="74" t="s">
        <v>150</v>
      </c>
      <c r="C25" s="80">
        <v>2796</v>
      </c>
      <c r="D25" s="80">
        <v>796</v>
      </c>
      <c r="E25" s="80">
        <v>2000</v>
      </c>
      <c r="F25" s="80"/>
      <c r="G25" s="80"/>
      <c r="H25" s="80"/>
      <c r="I25" s="80"/>
      <c r="J25" s="80"/>
      <c r="K25" s="80"/>
      <c r="L25" s="80"/>
    </row>
    <row r="26" spans="1:12" ht="15" customHeight="1" x14ac:dyDescent="0.25">
      <c r="A26" s="81">
        <v>3222</v>
      </c>
      <c r="B26" s="74" t="s">
        <v>149</v>
      </c>
      <c r="C26" s="80">
        <v>6000</v>
      </c>
      <c r="D26" s="80">
        <v>1000</v>
      </c>
      <c r="E26" s="80">
        <v>2000</v>
      </c>
      <c r="F26" s="80">
        <v>2000</v>
      </c>
      <c r="G26" s="80"/>
      <c r="H26" s="80">
        <v>1000</v>
      </c>
      <c r="I26" s="80"/>
      <c r="J26" s="80"/>
      <c r="K26" s="80"/>
      <c r="L26" s="80"/>
    </row>
    <row r="27" spans="1:12" ht="15" customHeight="1" x14ac:dyDescent="0.25">
      <c r="A27" s="81">
        <v>3222</v>
      </c>
      <c r="B27" s="74" t="s">
        <v>107</v>
      </c>
      <c r="C27" s="82">
        <v>1000</v>
      </c>
      <c r="D27" s="80">
        <v>600</v>
      </c>
      <c r="E27" s="80"/>
      <c r="F27" s="80"/>
      <c r="G27" s="80"/>
      <c r="H27" s="80"/>
      <c r="I27" s="82">
        <v>400</v>
      </c>
      <c r="J27" s="80"/>
      <c r="K27" s="80"/>
      <c r="L27" s="80"/>
    </row>
    <row r="28" spans="1:12" ht="15" customHeight="1" x14ac:dyDescent="0.25">
      <c r="A28" s="81">
        <v>3223</v>
      </c>
      <c r="B28" s="74" t="s">
        <v>103</v>
      </c>
      <c r="C28" s="82">
        <v>5000</v>
      </c>
      <c r="D28" s="80">
        <v>5000</v>
      </c>
      <c r="E28" s="80"/>
      <c r="F28" s="80"/>
      <c r="G28" s="80"/>
      <c r="H28" s="80"/>
      <c r="I28" s="80"/>
      <c r="J28" s="80"/>
      <c r="K28" s="80"/>
      <c r="L28" s="80"/>
    </row>
    <row r="29" spans="1:12" ht="15" customHeight="1" x14ac:dyDescent="0.25">
      <c r="A29" s="81">
        <v>3223</v>
      </c>
      <c r="B29" s="74" t="s">
        <v>102</v>
      </c>
      <c r="C29" s="82">
        <v>4200</v>
      </c>
      <c r="D29" s="80">
        <v>4200</v>
      </c>
      <c r="E29" s="80"/>
      <c r="F29" s="80"/>
      <c r="G29" s="80"/>
      <c r="H29" s="80"/>
      <c r="I29" s="80"/>
      <c r="J29" s="80"/>
      <c r="K29" s="80"/>
      <c r="L29" s="80"/>
    </row>
    <row r="30" spans="1:12" ht="15" customHeight="1" x14ac:dyDescent="0.25">
      <c r="A30" s="81">
        <v>3224</v>
      </c>
      <c r="B30" s="74" t="s">
        <v>80</v>
      </c>
      <c r="C30" s="82">
        <v>980</v>
      </c>
      <c r="D30" s="80">
        <v>980</v>
      </c>
      <c r="E30" s="80"/>
      <c r="F30" s="80"/>
      <c r="G30" s="80"/>
      <c r="H30" s="80"/>
      <c r="I30" s="80"/>
      <c r="J30" s="80"/>
      <c r="K30" s="80"/>
      <c r="L30" s="80"/>
    </row>
    <row r="31" spans="1:12" ht="15" customHeight="1" x14ac:dyDescent="0.25">
      <c r="A31" s="81">
        <v>3225</v>
      </c>
      <c r="B31" s="74" t="s">
        <v>81</v>
      </c>
      <c r="C31" s="80">
        <v>1000</v>
      </c>
      <c r="D31" s="80">
        <v>1000</v>
      </c>
      <c r="E31" s="80"/>
      <c r="F31" s="80"/>
      <c r="G31" s="80"/>
      <c r="H31" s="80"/>
      <c r="I31" s="80"/>
      <c r="J31" s="80"/>
      <c r="K31" s="80"/>
      <c r="L31" s="80"/>
    </row>
    <row r="32" spans="1:12" ht="15" customHeight="1" x14ac:dyDescent="0.25">
      <c r="A32" s="81">
        <v>3227</v>
      </c>
      <c r="B32" s="74" t="s">
        <v>156</v>
      </c>
      <c r="C32" s="126">
        <v>924</v>
      </c>
      <c r="D32" s="82">
        <v>924</v>
      </c>
      <c r="E32" s="82"/>
      <c r="F32" s="80"/>
      <c r="G32" s="80"/>
      <c r="H32" s="80"/>
      <c r="I32" s="80"/>
      <c r="J32" s="80"/>
      <c r="K32" s="80"/>
      <c r="L32" s="80"/>
    </row>
    <row r="33" spans="1:12" ht="15" customHeight="1" x14ac:dyDescent="0.25">
      <c r="A33" s="73">
        <v>323</v>
      </c>
      <c r="B33" s="77" t="s">
        <v>82</v>
      </c>
      <c r="C33" s="123">
        <f>SUM(C34,C35,C36,C37,C38,C39,C40,C41,C42,C43,C44,C45,C46)</f>
        <v>68720</v>
      </c>
      <c r="D33" s="79">
        <f>SUM(D34,D35,D36,D37,D38,D39,D40,D41,D42,D43,D44:D45,D46)</f>
        <v>37430</v>
      </c>
      <c r="E33" s="79">
        <f t="shared" ref="E33:H33" si="1">SUM(E34,E35,E36,E37,E38,E39,E40,E41,E42,E43,E44,E45,E46)</f>
        <v>5000</v>
      </c>
      <c r="F33" s="79">
        <f t="shared" si="1"/>
        <v>14000</v>
      </c>
      <c r="G33" s="79">
        <f t="shared" si="1"/>
        <v>4990</v>
      </c>
      <c r="H33" s="79">
        <f t="shared" si="1"/>
        <v>7000</v>
      </c>
      <c r="I33" s="124">
        <v>300</v>
      </c>
      <c r="J33" s="123"/>
      <c r="K33" s="80"/>
      <c r="L33" s="80"/>
    </row>
    <row r="34" spans="1:12" ht="15" customHeight="1" x14ac:dyDescent="0.25">
      <c r="A34" s="81">
        <v>3231</v>
      </c>
      <c r="B34" s="74" t="s">
        <v>83</v>
      </c>
      <c r="C34" s="80">
        <v>1800</v>
      </c>
      <c r="D34" s="80">
        <v>1800</v>
      </c>
      <c r="E34" s="80"/>
      <c r="F34" s="80"/>
      <c r="G34" s="80"/>
      <c r="H34" s="80"/>
      <c r="I34" s="80"/>
      <c r="J34" s="80"/>
      <c r="K34" s="80"/>
      <c r="L34" s="80"/>
    </row>
    <row r="35" spans="1:12" ht="15" customHeight="1" x14ac:dyDescent="0.25">
      <c r="A35" s="81">
        <v>3232</v>
      </c>
      <c r="B35" s="74" t="s">
        <v>84</v>
      </c>
      <c r="C35" s="82">
        <v>1950</v>
      </c>
      <c r="D35" s="80">
        <v>1950</v>
      </c>
      <c r="E35" s="80"/>
      <c r="F35" s="80"/>
      <c r="G35" s="80"/>
      <c r="H35" s="80"/>
      <c r="I35" s="80"/>
      <c r="J35" s="80"/>
      <c r="K35" s="80"/>
      <c r="L35" s="80"/>
    </row>
    <row r="36" spans="1:12" ht="15" customHeight="1" x14ac:dyDescent="0.25">
      <c r="A36" s="81">
        <v>3233</v>
      </c>
      <c r="B36" s="74" t="s">
        <v>85</v>
      </c>
      <c r="C36" s="82">
        <v>2700</v>
      </c>
      <c r="D36" s="82">
        <v>2700</v>
      </c>
      <c r="E36" s="80"/>
      <c r="F36" s="80"/>
      <c r="G36" s="80"/>
      <c r="H36" s="80"/>
      <c r="I36" s="80"/>
      <c r="J36" s="80"/>
      <c r="K36" s="80"/>
      <c r="L36" s="80"/>
    </row>
    <row r="37" spans="1:12" ht="15" customHeight="1" x14ac:dyDescent="0.25">
      <c r="A37" s="81">
        <v>3234</v>
      </c>
      <c r="B37" s="74" t="s">
        <v>86</v>
      </c>
      <c r="C37" s="80">
        <v>550</v>
      </c>
      <c r="D37" s="80">
        <v>550</v>
      </c>
      <c r="E37" s="80"/>
      <c r="F37" s="80"/>
      <c r="G37" s="80"/>
      <c r="H37" s="80"/>
      <c r="I37" s="80"/>
      <c r="J37" s="80"/>
      <c r="K37" s="80"/>
      <c r="L37" s="80"/>
    </row>
    <row r="38" spans="1:12" ht="15" customHeight="1" x14ac:dyDescent="0.25">
      <c r="A38" s="81">
        <v>3235</v>
      </c>
      <c r="B38" s="74" t="s">
        <v>133</v>
      </c>
      <c r="C38" s="82">
        <v>12100</v>
      </c>
      <c r="D38" s="82">
        <v>12100</v>
      </c>
      <c r="E38" s="80"/>
      <c r="F38" s="80"/>
      <c r="G38" s="80"/>
      <c r="H38" s="80"/>
      <c r="I38" s="80"/>
      <c r="J38" s="80"/>
      <c r="K38" s="80"/>
      <c r="L38" s="80"/>
    </row>
    <row r="39" spans="1:12" ht="15" customHeight="1" x14ac:dyDescent="0.25">
      <c r="A39" s="81">
        <v>3237</v>
      </c>
      <c r="B39" s="74" t="s">
        <v>87</v>
      </c>
      <c r="C39" s="82">
        <v>2000</v>
      </c>
      <c r="D39" s="80">
        <v>2000</v>
      </c>
      <c r="E39" s="80"/>
      <c r="F39" s="80"/>
      <c r="G39" s="80"/>
      <c r="H39" s="80"/>
      <c r="I39" s="80"/>
      <c r="J39" s="80"/>
      <c r="K39" s="80"/>
      <c r="L39" s="80"/>
    </row>
    <row r="40" spans="1:12" ht="15" customHeight="1" x14ac:dyDescent="0.25">
      <c r="A40" s="81">
        <v>3237</v>
      </c>
      <c r="B40" s="74" t="s">
        <v>144</v>
      </c>
      <c r="C40" s="82">
        <f>SUM(D40,E40,F40,G40,H40,I40,J40)</f>
        <v>20000</v>
      </c>
      <c r="D40" s="80">
        <v>2000</v>
      </c>
      <c r="E40" s="80">
        <v>2000</v>
      </c>
      <c r="F40" s="82">
        <v>8000</v>
      </c>
      <c r="G40" s="82">
        <v>3000</v>
      </c>
      <c r="H40" s="80">
        <v>5000</v>
      </c>
      <c r="I40" s="80"/>
      <c r="J40" s="80"/>
      <c r="K40" s="80"/>
      <c r="L40" s="80"/>
    </row>
    <row r="41" spans="1:12" ht="15" customHeight="1" x14ac:dyDescent="0.25">
      <c r="A41" s="81">
        <v>3237</v>
      </c>
      <c r="B41" s="74" t="s">
        <v>145</v>
      </c>
      <c r="C41" s="80">
        <f>SUM(D41,E41,F41,G41,H41,I41,J41)</f>
        <v>5990</v>
      </c>
      <c r="D41" s="80">
        <v>2000</v>
      </c>
      <c r="E41" s="80"/>
      <c r="F41" s="82">
        <v>2000</v>
      </c>
      <c r="G41" s="82">
        <v>1990</v>
      </c>
      <c r="H41" s="80"/>
      <c r="I41" s="80"/>
      <c r="J41" s="80"/>
      <c r="K41" s="80"/>
      <c r="L41" s="80"/>
    </row>
    <row r="42" spans="1:12" ht="15" customHeight="1" x14ac:dyDescent="0.25">
      <c r="A42" s="81">
        <v>3238</v>
      </c>
      <c r="B42" s="74" t="s">
        <v>88</v>
      </c>
      <c r="C42" s="82">
        <v>4500</v>
      </c>
      <c r="D42" s="80">
        <v>4500</v>
      </c>
      <c r="E42" s="80"/>
      <c r="F42" s="80"/>
      <c r="G42" s="80"/>
      <c r="H42" s="80"/>
      <c r="I42" s="80"/>
      <c r="J42" s="80"/>
      <c r="K42" s="80"/>
      <c r="L42" s="80"/>
    </row>
    <row r="43" spans="1:12" ht="15" customHeight="1" x14ac:dyDescent="0.25">
      <c r="A43" s="81">
        <v>3239</v>
      </c>
      <c r="B43" s="74" t="s">
        <v>89</v>
      </c>
      <c r="C43" s="82">
        <v>3053</v>
      </c>
      <c r="D43" s="80">
        <v>3053</v>
      </c>
      <c r="E43" s="80"/>
      <c r="F43" s="80"/>
      <c r="G43" s="121"/>
      <c r="H43" s="80"/>
      <c r="I43" s="80"/>
      <c r="J43" s="80"/>
      <c r="K43" s="80"/>
      <c r="L43" s="80"/>
    </row>
    <row r="44" spans="1:12" ht="15" customHeight="1" x14ac:dyDescent="0.25">
      <c r="A44" s="81">
        <v>3239</v>
      </c>
      <c r="B44" s="74" t="s">
        <v>146</v>
      </c>
      <c r="C44" s="127">
        <f>SUM(D44,E44,F44,G44,H44,I44,J44)</f>
        <v>7000</v>
      </c>
      <c r="D44" s="80">
        <v>2000</v>
      </c>
      <c r="E44" s="80">
        <v>3000</v>
      </c>
      <c r="F44" s="121"/>
      <c r="G44" s="80"/>
      <c r="H44" s="80">
        <v>2000</v>
      </c>
      <c r="I44" s="80"/>
      <c r="J44" s="125"/>
      <c r="K44" s="80"/>
      <c r="L44" s="80"/>
    </row>
    <row r="45" spans="1:12" ht="15" customHeight="1" x14ac:dyDescent="0.25">
      <c r="A45" s="83">
        <v>3239</v>
      </c>
      <c r="B45" s="84" t="s">
        <v>147</v>
      </c>
      <c r="C45" s="80">
        <v>300</v>
      </c>
      <c r="D45" s="80">
        <v>0</v>
      </c>
      <c r="E45" s="80"/>
      <c r="F45" s="80"/>
      <c r="G45" s="80"/>
      <c r="H45" s="80"/>
      <c r="I45" s="80">
        <v>300</v>
      </c>
      <c r="J45" s="80"/>
      <c r="K45" s="80"/>
      <c r="L45" s="80"/>
    </row>
    <row r="46" spans="1:12" ht="15" customHeight="1" x14ac:dyDescent="0.25">
      <c r="A46" s="83">
        <v>3239</v>
      </c>
      <c r="B46" s="84" t="s">
        <v>148</v>
      </c>
      <c r="C46" s="80">
        <f>SUM(D46,E46,F46,G46,H46,I46,J46)</f>
        <v>6777</v>
      </c>
      <c r="D46" s="80">
        <v>2777</v>
      </c>
      <c r="E46" s="80"/>
      <c r="F46" s="80">
        <v>4000</v>
      </c>
      <c r="G46" s="80"/>
      <c r="H46" s="80"/>
      <c r="I46" s="80"/>
      <c r="J46" s="80"/>
      <c r="K46" s="80"/>
      <c r="L46" s="80"/>
    </row>
    <row r="47" spans="1:12" ht="15" customHeight="1" x14ac:dyDescent="0.25">
      <c r="A47" s="73">
        <v>329</v>
      </c>
      <c r="B47" s="77" t="s">
        <v>90</v>
      </c>
      <c r="C47" s="79">
        <v>4727</v>
      </c>
      <c r="D47" s="79">
        <v>4727</v>
      </c>
      <c r="E47" s="79"/>
      <c r="F47" s="79"/>
      <c r="G47" s="79">
        <f>SUM(G48,G49,G50,G51,G52)</f>
        <v>0</v>
      </c>
      <c r="H47" s="79"/>
      <c r="I47" s="79"/>
      <c r="J47" s="79"/>
      <c r="K47" s="80"/>
      <c r="L47" s="80"/>
    </row>
    <row r="48" spans="1:12" ht="15" customHeight="1" x14ac:dyDescent="0.25">
      <c r="A48" s="81">
        <v>3292</v>
      </c>
      <c r="B48" s="74" t="s">
        <v>91</v>
      </c>
      <c r="C48" s="80">
        <v>1500</v>
      </c>
      <c r="D48" s="80">
        <v>1500</v>
      </c>
      <c r="E48" s="80"/>
      <c r="F48" s="80"/>
      <c r="G48" s="80"/>
      <c r="H48" s="80"/>
      <c r="I48" s="80"/>
      <c r="J48" s="80"/>
      <c r="K48" s="80"/>
      <c r="L48" s="80"/>
    </row>
    <row r="49" spans="1:12" ht="15" customHeight="1" x14ac:dyDescent="0.25">
      <c r="A49" s="81">
        <v>3293</v>
      </c>
      <c r="B49" s="74" t="s">
        <v>92</v>
      </c>
      <c r="C49" s="82">
        <v>2027</v>
      </c>
      <c r="D49" s="82">
        <v>2027</v>
      </c>
      <c r="E49" s="80"/>
      <c r="F49" s="80"/>
      <c r="G49" s="80"/>
      <c r="H49" s="80"/>
      <c r="I49" s="80"/>
      <c r="J49" s="80"/>
      <c r="K49" s="80"/>
      <c r="L49" s="80"/>
    </row>
    <row r="50" spans="1:12" ht="15" customHeight="1" x14ac:dyDescent="0.25">
      <c r="A50" s="81">
        <v>3294</v>
      </c>
      <c r="B50" s="74" t="s">
        <v>134</v>
      </c>
      <c r="C50" s="80">
        <v>200</v>
      </c>
      <c r="D50" s="80">
        <v>200</v>
      </c>
      <c r="E50" s="80"/>
      <c r="F50" s="80"/>
      <c r="G50" s="80"/>
      <c r="H50" s="80"/>
      <c r="I50" s="80"/>
      <c r="J50" s="80"/>
      <c r="K50" s="80"/>
      <c r="L50" s="80"/>
    </row>
    <row r="51" spans="1:12" ht="15" customHeight="1" x14ac:dyDescent="0.25">
      <c r="A51" s="83">
        <v>3295</v>
      </c>
      <c r="B51" s="84" t="s">
        <v>93</v>
      </c>
      <c r="C51" s="80">
        <v>200</v>
      </c>
      <c r="D51" s="80">
        <v>200</v>
      </c>
      <c r="E51" s="80"/>
      <c r="F51" s="80"/>
      <c r="G51" s="80"/>
      <c r="H51" s="80"/>
      <c r="I51" s="80"/>
      <c r="J51" s="80"/>
      <c r="K51" s="80"/>
      <c r="L51" s="80"/>
    </row>
    <row r="52" spans="1:12" ht="15" customHeight="1" x14ac:dyDescent="0.25">
      <c r="A52" s="83">
        <v>3299</v>
      </c>
      <c r="B52" s="84" t="s">
        <v>90</v>
      </c>
      <c r="C52" s="80">
        <v>800</v>
      </c>
      <c r="D52" s="80">
        <v>800</v>
      </c>
      <c r="E52" s="80"/>
      <c r="F52" s="80"/>
      <c r="G52" s="80"/>
      <c r="H52" s="80"/>
      <c r="I52" s="80"/>
      <c r="J52" s="80"/>
      <c r="K52" s="80"/>
      <c r="L52" s="80"/>
    </row>
    <row r="53" spans="1:12" ht="15" customHeight="1" x14ac:dyDescent="0.25">
      <c r="A53" s="73">
        <v>34</v>
      </c>
      <c r="B53" s="77" t="s">
        <v>94</v>
      </c>
      <c r="C53" s="79">
        <v>801</v>
      </c>
      <c r="D53" s="79">
        <f>D54</f>
        <v>801</v>
      </c>
      <c r="E53" s="79"/>
      <c r="F53" s="79"/>
      <c r="G53" s="79"/>
      <c r="H53" s="79"/>
      <c r="I53" s="79"/>
      <c r="J53" s="79"/>
      <c r="K53" s="79"/>
      <c r="L53" s="79"/>
    </row>
    <row r="54" spans="1:12" ht="15" customHeight="1" x14ac:dyDescent="0.25">
      <c r="A54" s="73">
        <v>343</v>
      </c>
      <c r="B54" s="77" t="s">
        <v>95</v>
      </c>
      <c r="C54" s="79">
        <f>SUM(C55,C56)</f>
        <v>801</v>
      </c>
      <c r="D54" s="79">
        <f>D55+D56</f>
        <v>801</v>
      </c>
      <c r="E54" s="79"/>
      <c r="F54" s="80"/>
      <c r="G54" s="79"/>
      <c r="H54" s="79"/>
      <c r="I54" s="79"/>
      <c r="J54" s="79"/>
      <c r="K54" s="80"/>
      <c r="L54" s="80"/>
    </row>
    <row r="55" spans="1:12" ht="15" customHeight="1" x14ac:dyDescent="0.25">
      <c r="A55" s="81">
        <v>3431</v>
      </c>
      <c r="B55" s="74" t="s">
        <v>96</v>
      </c>
      <c r="C55" s="82">
        <v>800</v>
      </c>
      <c r="D55" s="80">
        <v>800</v>
      </c>
      <c r="E55" s="80"/>
      <c r="F55" s="80"/>
      <c r="G55" s="80"/>
      <c r="H55" s="80"/>
      <c r="I55" s="80"/>
      <c r="J55" s="80"/>
      <c r="K55" s="80"/>
      <c r="L55" s="80"/>
    </row>
    <row r="56" spans="1:12" ht="15" customHeight="1" x14ac:dyDescent="0.25">
      <c r="A56" s="81">
        <v>3433</v>
      </c>
      <c r="B56" s="74" t="s">
        <v>97</v>
      </c>
      <c r="C56" s="80">
        <v>1</v>
      </c>
      <c r="D56" s="80">
        <v>1</v>
      </c>
      <c r="E56" s="80"/>
      <c r="F56" s="80"/>
      <c r="G56" s="80"/>
      <c r="H56" s="80"/>
      <c r="I56" s="80"/>
      <c r="J56" s="80"/>
      <c r="K56" s="80"/>
      <c r="L56" s="80"/>
    </row>
    <row r="57" spans="1:12" ht="15" customHeight="1" x14ac:dyDescent="0.25">
      <c r="A57" s="85">
        <v>4</v>
      </c>
      <c r="B57" s="84" t="s">
        <v>23</v>
      </c>
      <c r="C57" s="79">
        <f>SUM(D57,E57,F57,G57,H57,I57,J57)</f>
        <v>18200</v>
      </c>
      <c r="D57" s="79">
        <f>SUM(D58,D61)</f>
        <v>18200</v>
      </c>
      <c r="E57" s="79"/>
      <c r="F57" s="124"/>
      <c r="G57" s="79">
        <f>G61</f>
        <v>0</v>
      </c>
      <c r="H57" s="79">
        <v>0</v>
      </c>
      <c r="I57" s="79"/>
      <c r="J57" s="79"/>
      <c r="K57" s="80"/>
      <c r="L57" s="80"/>
    </row>
    <row r="58" spans="1:12" ht="15" customHeight="1" x14ac:dyDescent="0.25">
      <c r="A58" s="85">
        <v>41</v>
      </c>
      <c r="B58" s="84" t="s">
        <v>135</v>
      </c>
      <c r="C58" s="124"/>
      <c r="D58" s="79"/>
      <c r="E58" s="80"/>
      <c r="F58" s="124"/>
      <c r="G58" s="79"/>
      <c r="H58" s="79"/>
      <c r="I58" s="79"/>
      <c r="J58" s="79"/>
      <c r="K58" s="80"/>
      <c r="L58" s="80"/>
    </row>
    <row r="59" spans="1:12" ht="15" customHeight="1" x14ac:dyDescent="0.25">
      <c r="A59" s="85">
        <v>412</v>
      </c>
      <c r="B59" s="84" t="s">
        <v>136</v>
      </c>
      <c r="C59" s="124"/>
      <c r="D59" s="79"/>
      <c r="E59" s="80"/>
      <c r="F59" s="124"/>
      <c r="G59" s="79"/>
      <c r="H59" s="79"/>
      <c r="I59" s="79"/>
      <c r="J59" s="79"/>
      <c r="K59" s="80"/>
      <c r="L59" s="80"/>
    </row>
    <row r="60" spans="1:12" ht="15" customHeight="1" x14ac:dyDescent="0.25">
      <c r="A60" s="83">
        <v>4124</v>
      </c>
      <c r="B60" s="84" t="s">
        <v>137</v>
      </c>
      <c r="C60" s="80"/>
      <c r="D60" s="80"/>
      <c r="E60" s="80"/>
      <c r="F60" s="80"/>
      <c r="G60" s="79"/>
      <c r="H60" s="79"/>
      <c r="I60" s="79"/>
      <c r="J60" s="79"/>
      <c r="K60" s="80"/>
      <c r="L60" s="80"/>
    </row>
    <row r="61" spans="1:12" ht="15" customHeight="1" x14ac:dyDescent="0.25">
      <c r="A61" s="85">
        <v>42</v>
      </c>
      <c r="B61" s="84" t="s">
        <v>57</v>
      </c>
      <c r="C61" s="79">
        <f>SUM(D61,E61,F61,G61,H61,I61,J61)</f>
        <v>18200</v>
      </c>
      <c r="D61" s="79">
        <f>SUM(D62,D65,D67)</f>
        <v>18200</v>
      </c>
      <c r="E61" s="80"/>
      <c r="F61" s="79"/>
      <c r="G61" s="79"/>
      <c r="H61" s="79"/>
      <c r="I61" s="79"/>
      <c r="J61" s="80"/>
      <c r="K61" s="80"/>
      <c r="L61" s="80"/>
    </row>
    <row r="62" spans="1:12" ht="15" customHeight="1" x14ac:dyDescent="0.25">
      <c r="A62" s="73">
        <v>422</v>
      </c>
      <c r="B62" s="77" t="s">
        <v>98</v>
      </c>
      <c r="C62" s="79">
        <f>SUM(D62,E62,F62,G62,H62,I62,J62)</f>
        <v>8200</v>
      </c>
      <c r="D62" s="79">
        <f>SUM(D63,D64)</f>
        <v>8200</v>
      </c>
      <c r="E62" s="79"/>
      <c r="F62" s="79"/>
      <c r="G62" s="79"/>
      <c r="H62" s="79"/>
      <c r="I62" s="79"/>
      <c r="J62" s="79"/>
      <c r="K62" s="79"/>
      <c r="L62" s="79"/>
    </row>
    <row r="63" spans="1:12" ht="15" customHeight="1" x14ac:dyDescent="0.25">
      <c r="A63" s="81">
        <v>4221</v>
      </c>
      <c r="B63" s="74" t="s">
        <v>108</v>
      </c>
      <c r="C63" s="80">
        <f>SUM(D63,E63,F63,G63,H63,I63,J63)</f>
        <v>2200</v>
      </c>
      <c r="D63" s="80">
        <v>2200</v>
      </c>
      <c r="E63" s="80"/>
      <c r="F63" s="80"/>
      <c r="G63" s="79"/>
      <c r="H63" s="79"/>
      <c r="I63" s="79"/>
      <c r="J63" s="80"/>
      <c r="K63" s="80"/>
      <c r="L63" s="80"/>
    </row>
    <row r="64" spans="1:12" ht="15" customHeight="1" x14ac:dyDescent="0.25">
      <c r="A64" s="81">
        <v>4221</v>
      </c>
      <c r="B64" s="74" t="s">
        <v>109</v>
      </c>
      <c r="C64" s="80">
        <v>6000</v>
      </c>
      <c r="D64" s="80">
        <v>6000</v>
      </c>
      <c r="E64" s="80"/>
      <c r="F64" s="80"/>
      <c r="G64" s="80"/>
      <c r="H64" s="80"/>
      <c r="I64" s="80"/>
      <c r="J64" s="80"/>
      <c r="K64" s="80"/>
      <c r="L64" s="80"/>
    </row>
    <row r="65" spans="1:12" s="93" customFormat="1" ht="15" customHeight="1" x14ac:dyDescent="0.25">
      <c r="A65" s="73">
        <v>424</v>
      </c>
      <c r="B65" s="77" t="s">
        <v>110</v>
      </c>
      <c r="C65" s="79">
        <f>SUM(D65,E65,F65,G65,H65,I65,J65)</f>
        <v>10000</v>
      </c>
      <c r="D65" s="79">
        <v>10000</v>
      </c>
      <c r="E65" s="79"/>
      <c r="F65" s="79"/>
      <c r="G65" s="79"/>
      <c r="H65" s="79"/>
      <c r="I65" s="79"/>
      <c r="J65" s="79"/>
      <c r="K65" s="79"/>
      <c r="L65" s="79"/>
    </row>
    <row r="66" spans="1:12" ht="15" customHeight="1" x14ac:dyDescent="0.25">
      <c r="A66" s="81">
        <v>4242</v>
      </c>
      <c r="B66" s="74" t="s">
        <v>138</v>
      </c>
      <c r="C66" s="82">
        <v>10000</v>
      </c>
      <c r="D66" s="80">
        <v>10000</v>
      </c>
      <c r="E66" s="80"/>
      <c r="F66" s="80"/>
      <c r="G66" s="80"/>
      <c r="H66" s="80"/>
      <c r="I66" s="80"/>
      <c r="J66" s="80"/>
      <c r="K66" s="80"/>
      <c r="L66" s="80"/>
    </row>
    <row r="67" spans="1:12" s="93" customFormat="1" ht="15" customHeight="1" x14ac:dyDescent="0.25">
      <c r="A67" s="73">
        <v>426</v>
      </c>
      <c r="B67" s="77" t="s">
        <v>111</v>
      </c>
      <c r="C67" s="79"/>
      <c r="D67" s="79"/>
      <c r="E67" s="79"/>
      <c r="F67" s="79"/>
      <c r="G67" s="79"/>
      <c r="H67" s="79"/>
      <c r="I67" s="79"/>
      <c r="J67" s="79"/>
      <c r="K67" s="79"/>
      <c r="L67" s="79"/>
    </row>
    <row r="68" spans="1:12" ht="15" customHeight="1" x14ac:dyDescent="0.25">
      <c r="A68" s="81">
        <v>4262</v>
      </c>
      <c r="B68" s="74" t="s">
        <v>151</v>
      </c>
      <c r="C68" s="80"/>
      <c r="D68" s="80"/>
      <c r="E68" s="80"/>
      <c r="F68" s="80"/>
      <c r="G68" s="80"/>
      <c r="H68" s="80"/>
      <c r="I68" s="80"/>
      <c r="J68" s="80"/>
      <c r="K68" s="80"/>
      <c r="L68" s="80"/>
    </row>
    <row r="69" spans="1:12" ht="15" customHeight="1" x14ac:dyDescent="0.25">
      <c r="A69" s="81"/>
      <c r="B69" s="97" t="s">
        <v>112</v>
      </c>
      <c r="C69" s="123">
        <f>SUM(C9,C57)</f>
        <v>364112</v>
      </c>
      <c r="D69" s="79">
        <f>SUM(D8)</f>
        <v>325422</v>
      </c>
      <c r="E69" s="79">
        <f>SUM(E8)</f>
        <v>9000</v>
      </c>
      <c r="F69" s="79">
        <f>SUM(F9,F57)</f>
        <v>16000</v>
      </c>
      <c r="G69" s="79">
        <f>SUM(G8)</f>
        <v>4990</v>
      </c>
      <c r="H69" s="79">
        <v>8000</v>
      </c>
      <c r="I69" s="79">
        <v>700</v>
      </c>
      <c r="J69" s="123"/>
      <c r="K69" s="80"/>
      <c r="L69" s="80"/>
    </row>
    <row r="70" spans="1:12" ht="15" customHeight="1" x14ac:dyDescent="0.25">
      <c r="A70" s="94"/>
      <c r="B70" s="95"/>
      <c r="C70" s="96"/>
      <c r="D70" s="96"/>
      <c r="E70" s="96"/>
      <c r="F70" s="96"/>
      <c r="G70" s="96"/>
      <c r="H70" s="96"/>
      <c r="I70" s="96"/>
      <c r="J70" s="96"/>
      <c r="K70" s="96"/>
      <c r="L70" s="96"/>
    </row>
    <row r="72" spans="1:12" x14ac:dyDescent="0.25">
      <c r="A72" t="s">
        <v>157</v>
      </c>
      <c r="B72" t="s">
        <v>180</v>
      </c>
      <c r="D72" t="s">
        <v>152</v>
      </c>
    </row>
  </sheetData>
  <mergeCells count="3">
    <mergeCell ref="A1:L1"/>
    <mergeCell ref="A4:L4"/>
    <mergeCell ref="A5:L5"/>
  </mergeCells>
  <pageMargins left="0.7" right="0.7" top="0.75" bottom="0.75" header="0.3" footer="0.3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</vt:lpstr>
      <vt:lpstr> Račun prihoda i rashoda</vt:lpstr>
      <vt:lpstr>Rashodi prema funkcijskoj kl</vt:lpstr>
      <vt:lpstr>Račun financiranja</vt:lpstr>
      <vt:lpstr>POSEBNI DIO</vt:lpstr>
      <vt:lpstr>RASHODI 4. RAZINA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gradskimng@outlook.com</cp:lastModifiedBy>
  <cp:lastPrinted>2024-12-19T09:00:05Z</cp:lastPrinted>
  <dcterms:created xsi:type="dcterms:W3CDTF">2022-08-12T12:51:27Z</dcterms:created>
  <dcterms:modified xsi:type="dcterms:W3CDTF">2024-12-31T06:55:25Z</dcterms:modified>
</cp:coreProperties>
</file>